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9440" windowHeight="11040"/>
  </bookViews>
  <sheets>
    <sheet name="Orçamento" sheetId="1" r:id="rId1"/>
    <sheet name="Cadastros" sheetId="2" state="hidden" r:id="rId2"/>
    <sheet name="Materiais" sheetId="3" r:id="rId3"/>
  </sheets>
  <definedNames>
    <definedName name="_xlnm._FilterDatabase" localSheetId="2" hidden="1">Materiais!$A$1:$A$839</definedName>
    <definedName name="_xlnm.Print_Area" localSheetId="0">Orçamento!$A$8:$I$89</definedName>
  </definedNames>
  <calcPr calcId="145621"/>
</workbook>
</file>

<file path=xl/calcChain.xml><?xml version="1.0" encoding="utf-8"?>
<calcChain xmlns="http://schemas.openxmlformats.org/spreadsheetml/2006/main">
  <c r="H51" i="1" l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1" i="1" l="1"/>
  <c r="H72" i="1"/>
  <c r="H73" i="1"/>
  <c r="H74" i="1"/>
  <c r="H75" i="1"/>
  <c r="H76" i="1"/>
  <c r="H77" i="1"/>
  <c r="H78" i="1"/>
  <c r="H79" i="1"/>
  <c r="H80" i="1"/>
  <c r="H70" i="1" l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C456" i="3"/>
  <c r="C455" i="3"/>
  <c r="C435" i="3"/>
  <c r="C399" i="3"/>
  <c r="C371" i="3"/>
  <c r="C314" i="3"/>
  <c r="C297" i="3"/>
  <c r="C296" i="3"/>
  <c r="C295" i="3"/>
  <c r="C178" i="3"/>
  <c r="C163" i="3"/>
  <c r="C162" i="3"/>
  <c r="C161" i="3"/>
  <c r="C160" i="3"/>
  <c r="C159" i="3"/>
  <c r="C115" i="3"/>
  <c r="C5" i="3"/>
  <c r="I88" i="1"/>
  <c r="I86" i="1"/>
  <c r="I85" i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I84" i="1" l="1"/>
  <c r="I82" i="1"/>
  <c r="I87" i="1" l="1"/>
</calcChain>
</file>

<file path=xl/sharedStrings.xml><?xml version="1.0" encoding="utf-8"?>
<sst xmlns="http://schemas.openxmlformats.org/spreadsheetml/2006/main" count="1234" uniqueCount="700">
  <si>
    <t>Classificação de Projeto</t>
  </si>
  <si>
    <t>Material</t>
  </si>
  <si>
    <t>FIPE</t>
  </si>
  <si>
    <t>Financiadores</t>
  </si>
  <si>
    <t>Origem</t>
  </si>
  <si>
    <t>Pesquisa em Seres Humanos</t>
  </si>
  <si>
    <t>Título do 
Projeto</t>
  </si>
  <si>
    <t>Nacional</t>
  </si>
  <si>
    <t>Pesquisa em Base de Dados</t>
  </si>
  <si>
    <t>CNPQ</t>
  </si>
  <si>
    <t>Importado</t>
  </si>
  <si>
    <t>Pesquisa com Animais</t>
  </si>
  <si>
    <t>FAPERGS</t>
  </si>
  <si>
    <t>Pesquisa de Desenvolvimento</t>
  </si>
  <si>
    <t>PESQUISADOR</t>
  </si>
  <si>
    <t>Pesquisa em Materiais Biológicos</t>
  </si>
  <si>
    <t>OUTROS</t>
  </si>
  <si>
    <t>Pesquisa em Materiais Biológicos de Animais</t>
  </si>
  <si>
    <t>Código</t>
  </si>
  <si>
    <t>Valor Unitário</t>
  </si>
  <si>
    <t>Atualizado (ok)</t>
  </si>
  <si>
    <t>Valor Anterior</t>
  </si>
  <si>
    <t>Observações (Nome produto AGHweb ou TAB.SIGTAP)</t>
  </si>
  <si>
    <t>17 Alfa Hidroxiprogesterona</t>
  </si>
  <si>
    <t>EXAME</t>
  </si>
  <si>
    <t>ok</t>
  </si>
  <si>
    <t>Acetato de amônia 1 kg</t>
  </si>
  <si>
    <t>Pesquisador Responsável</t>
  </si>
  <si>
    <t>Ácido Acético Glacial 1 L</t>
  </si>
  <si>
    <t>Àcido Bórico - 500 g</t>
  </si>
  <si>
    <t>Classificação do Projeto</t>
  </si>
  <si>
    <t>ACIDO BORICO PA</t>
  </si>
  <si>
    <t>Ácido Fólico</t>
  </si>
  <si>
    <t>DOSAGEM DE FOLATO</t>
  </si>
  <si>
    <t>Ácido Nítrico 1 L</t>
  </si>
  <si>
    <t>ORÇAMENTO</t>
  </si>
  <si>
    <t>Ácido Úrico</t>
  </si>
  <si>
    <t>DOSAGEM DE ÁCIDO ÚRICO</t>
  </si>
  <si>
    <t>Ácido Valpróico</t>
  </si>
  <si>
    <t>DOSAGEM DE ÁCIDO VALPRÓICO</t>
  </si>
  <si>
    <t>Acrilamida (29:1) 40% 1L</t>
  </si>
  <si>
    <t>Adrenalina 1mg/mL ampola de 1mL</t>
  </si>
  <si>
    <t>Agar de mueller hinton 150mm em placa</t>
  </si>
  <si>
    <t>ID</t>
  </si>
  <si>
    <t>Agarose 100 g</t>
  </si>
  <si>
    <t>Agua de Injeção 1L</t>
  </si>
  <si>
    <t>Agua Destilada Estéril Frasco - 1L</t>
  </si>
  <si>
    <t>Agua Oxigenada 10 Volumes Frasco de 1000ml</t>
  </si>
  <si>
    <t>Agulha 13x4,5</t>
  </si>
  <si>
    <t>MATERIAL/SERVIÇO</t>
  </si>
  <si>
    <t>Agulha 25x08 Sist Coleta Vácuo cx 100</t>
  </si>
  <si>
    <t>Agulha 40x12 Descartável Estéril caixa com 100</t>
  </si>
  <si>
    <t>QUANTIDADE</t>
  </si>
  <si>
    <t>Agulha punção Lombar 22G 3 1/2 Desc.Unitário</t>
  </si>
  <si>
    <t>Alanina Aminotransferase</t>
  </si>
  <si>
    <t>VALOR UNITÁRIO</t>
  </si>
  <si>
    <t>VALOR TOTAL</t>
  </si>
  <si>
    <t>FINANCIADOR</t>
  </si>
  <si>
    <t>DOSAGEM DE TRANSAMINASE GLUTAMICO-OXALACETICA (TGO)</t>
  </si>
  <si>
    <t>Alcool Anidro</t>
  </si>
  <si>
    <t>Albuminúria (urina 24 hS)</t>
  </si>
  <si>
    <t>DOSAGEM DE MICROALBUMINA URINA 24H</t>
  </si>
  <si>
    <t>Albuminúria (urina)</t>
  </si>
  <si>
    <t>DOSAGEM DE MICROALBUMINA URINA</t>
  </si>
  <si>
    <t>DOSAGEM DE ALDOSTERONA</t>
  </si>
  <si>
    <t>Aldosterona (urina 24Hs)</t>
  </si>
  <si>
    <t>Alfa-1-Antitripsina ( a partir de 20/02/17)</t>
  </si>
  <si>
    <t>DOSAGEM DE ALFA-1-ANTITRIPSINA</t>
  </si>
  <si>
    <t>Alfa-Fetoproteína</t>
  </si>
  <si>
    <t>DOSAGEM DE ALFA-FETOPROTEINA</t>
  </si>
  <si>
    <t>Algodão Hidrófilo Rolo de 500 gramas</t>
  </si>
  <si>
    <t>Amilase</t>
  </si>
  <si>
    <t>DOSAGEM DE AMILASE</t>
  </si>
  <si>
    <t>Amplificação por PCR***</t>
  </si>
  <si>
    <t>Anatomo de peça para Biópsia (Exceto Colo Uterino e Mama)</t>
  </si>
  <si>
    <t>EXAME ANATOMO-PATOLÓGICO PARA CONGELAMENTO / PARAFINA POR PEÇA CIRURGICA OU POR BIOPSIA (EXCETO COLO UTERINO E MAMA)</t>
  </si>
  <si>
    <t>Androstenediona</t>
  </si>
  <si>
    <t>DOSAGEM DE ANDROSTENEDIONA</t>
  </si>
  <si>
    <t>Animais (Camundongo)</t>
  </si>
  <si>
    <t>Animais (Coelho)</t>
  </si>
  <si>
    <t>Animais (Ovelha)</t>
  </si>
  <si>
    <t>Animais (Porco)</t>
  </si>
  <si>
    <t>Animais (Rato)</t>
  </si>
  <si>
    <t>Anti HAV IGM</t>
  </si>
  <si>
    <t>PESQUISA DE ANTICORPOS IGM CONTRA O VIRUS DA HEPATITE A (HAV-IGG)</t>
  </si>
  <si>
    <t>Anti HAV Total</t>
  </si>
  <si>
    <t>Anti HCV</t>
  </si>
  <si>
    <t>PESQUISA DE ANTICORPOS CONTRA O VIRUS DA HEPATITE C (ANTI-HCV)</t>
  </si>
  <si>
    <t>Anticorpo Anticardiolipina IGG</t>
  </si>
  <si>
    <t>PESQUISA DE ANTICORPO IGG ANTICARDIOLIPINA</t>
  </si>
  <si>
    <t>Anticorpo Anticardiolipina IGM</t>
  </si>
  <si>
    <t>PESQUISA DE ANTICORPO IGM ANTICARDIOLIPINA</t>
  </si>
  <si>
    <t>Anticorpo Antitireóide Peroxidase</t>
  </si>
  <si>
    <t>CITOQUIMICA HEMATOLOGICA</t>
  </si>
  <si>
    <t>Anticorpos Anti Citomegalovirus IGG</t>
  </si>
  <si>
    <t>PESQUISA DE ANTICORPOS IGG ANTICITOMEGALOVIRUS</t>
  </si>
  <si>
    <t>Anticorpos Anti Citomegalovirus IGM</t>
  </si>
  <si>
    <t>PESQUISA DE ANTICORPOS IGM ANTICITOMEGALOVIRUS</t>
  </si>
  <si>
    <t>Anticorpos Anti ENA</t>
  </si>
  <si>
    <t>PESQUISA DE ANTICORPOS CONTRA HISTOPLASMA</t>
  </si>
  <si>
    <t>Anticorpos Anti Epstein-Barr IGG</t>
  </si>
  <si>
    <t>PESQUISA DE ANTICORPOS IGG CONTRA O VIRUS EPSTEIN-BARR</t>
  </si>
  <si>
    <t>Anticorpos Anti Epstein-Barr IGM</t>
  </si>
  <si>
    <t>PESQUISA DE ANTICORPOS IGM CONTRA O VIRUS EPSTEIN-BARR</t>
  </si>
  <si>
    <t>Anticorpos Anti HBC IGM</t>
  </si>
  <si>
    <t>PESQUISA DE ANTICORPOS IGM CONTRA ANTIGENO CENTRAL DO VIRUS DA HEPATITE B (ANTI-HBC-IGM)</t>
  </si>
  <si>
    <t>Anticorpos Anti HBE</t>
  </si>
  <si>
    <t>PESQUISA DE ANTICORPOS CONTRA ANTIGENO E DO VIRUS DA HEPATITE B (ANTI-HBE)</t>
  </si>
  <si>
    <t>Anticorpos Anti HIV (ELISA I)</t>
  </si>
  <si>
    <t>PESQUISA DE ANTICORPOS ANTI-HIV-1 + HIV-2 (ELISA)</t>
  </si>
  <si>
    <t>Anticorpos Anti HIV (ELISA II)</t>
  </si>
  <si>
    <t>Anticorpos Anti Músculo Liso</t>
  </si>
  <si>
    <t>PESQUISA DE ANTICORPOS ANTIMUSCULO LISO</t>
  </si>
  <si>
    <t>Anticorpos Anti-DNA</t>
  </si>
  <si>
    <t>PESQUISA DE ANTICORPOS ANTI-DNA</t>
  </si>
  <si>
    <t>Anticorpos Anti-HBS</t>
  </si>
  <si>
    <t>PESQUISA DE ANTICORPOS CONTRA ANTIGENO DE SUPERFICIE DO VIRUS DA HEPATITE B (ANTI-HBS)</t>
  </si>
  <si>
    <t>Anticorpos Anticisticercose</t>
  </si>
  <si>
    <t>PESQUISA DE ANTICORPOS ANTICISTICERCO</t>
  </si>
  <si>
    <t>Anticorpos Anticlamídia IGG</t>
  </si>
  <si>
    <t>PESQUISA DE ANTICORPOS ANTICLAMIDIA (POR IMUNOFLUORESCENCIA)</t>
  </si>
  <si>
    <t>Anticorpos Anticlamídia IGM</t>
  </si>
  <si>
    <t>Anticorpos Antiestreptolisina O</t>
  </si>
  <si>
    <t>PESQUISA DE ANTICORPOS ANTIESTREPTOLISINA O (ASLO)</t>
  </si>
  <si>
    <t>Anticorpos Antimitocôndria</t>
  </si>
  <si>
    <t>PESQUISA DE ANTICORPOS ANTIMITOCONDRIA</t>
  </si>
  <si>
    <t>Antidepressivos Tricíclicos</t>
  </si>
  <si>
    <t>DOSAGEM DE ANTIDEPRESSIVOS TRICICLICOS</t>
  </si>
  <si>
    <t>Antigenemia para Citomegalovírus</t>
  </si>
  <si>
    <t>Antígeno 125 do cancro - CA 125</t>
  </si>
  <si>
    <t>Antígeno Prostático Específico Livre</t>
  </si>
  <si>
    <t>DOSAGEM DE ANTIGENO PROSTATICO ESPECIFICO (PSA)</t>
  </si>
  <si>
    <t>Antígeno Prostático Específico Total</t>
  </si>
  <si>
    <t>Armazenamento de amostras (MENSAL)</t>
  </si>
  <si>
    <t>Aspartato aminotransferase</t>
  </si>
  <si>
    <t>Aspergilose</t>
  </si>
  <si>
    <t>PESQUISA DE ANTICORPOS ANTIASPERGILLUS</t>
  </si>
  <si>
    <t>Atropina Sulfato 0,25mg/mL ampola de 1mL</t>
  </si>
  <si>
    <t>Avental Descartável Manga Longa Unitário</t>
  </si>
  <si>
    <t>Avental Plástico Transparente Est Desc</t>
  </si>
  <si>
    <t>Beta-2-Microglobulina (urina)</t>
  </si>
  <si>
    <t>DOSAGEM DE BETA-2-MICROGLOBULINA</t>
  </si>
  <si>
    <t>Bicarbonato</t>
  </si>
  <si>
    <t>GASOMETRIA (PH PCO2 PO2 BICARBONATO AS2 (EXCETO BASE )</t>
  </si>
  <si>
    <t>Bicarbonato Sódio 8,4% 1meq/mL amp 10mL</t>
  </si>
  <si>
    <t>Bilirrubina</t>
  </si>
  <si>
    <t>DOSAGEM DE BILIRRUBINA TOTAL E FRACOES</t>
  </si>
  <si>
    <t>Bioimpedância</t>
  </si>
  <si>
    <t>Bobina de papel termosensível p/ Bioimpedância</t>
  </si>
  <si>
    <t>Brometo de etídeo (10mg/ml) 10 mL</t>
  </si>
  <si>
    <t>Brucelose</t>
  </si>
  <si>
    <t>PESQUISA DE ANTICORPOS ANTIBRUCELAS</t>
  </si>
  <si>
    <t>Bupivácaina 0,5% 20 mL</t>
  </si>
  <si>
    <t>Cálcio Ionizável</t>
  </si>
  <si>
    <t>DOSAGEM DE CALCIO IONIZAVEL</t>
  </si>
  <si>
    <t>Cálcio Total</t>
  </si>
  <si>
    <t>DOSAGEM DE CALCIO</t>
  </si>
  <si>
    <t>Campo Plástico 1,20x90 p/ Mesa Cirúrgica</t>
  </si>
  <si>
    <t>Caneta para Eletrocautério</t>
  </si>
  <si>
    <t>Capacidade Ferropéxica</t>
  </si>
  <si>
    <t>DETERMINACAO DE CAPACIDADE DE FIXACAO DO FERRO</t>
  </si>
  <si>
    <t>Carbamazepina</t>
  </si>
  <si>
    <t>DOSAGEM DE CARBAMAZEPINA</t>
  </si>
  <si>
    <t>Carbonato de Sódio 500 g</t>
  </si>
  <si>
    <t>Cateter Nasal n. 08 para Oxigenioterapia Estéril Unitário</t>
  </si>
  <si>
    <t>Cefazolina 1 g frasco</t>
  </si>
  <si>
    <t>Cetonas</t>
  </si>
  <si>
    <t>DOSAGEM DE ACETONA</t>
  </si>
  <si>
    <t>Cetoprofena 50mg/mL ampola</t>
  </si>
  <si>
    <t>Ciclosporina</t>
  </si>
  <si>
    <t>DOSAGEM DE CICLOSPORINA</t>
  </si>
  <si>
    <t>Cloreto de Potássio 10% 1,34 meq/ml amp 10ml</t>
  </si>
  <si>
    <t>Cloreto de sódio PA 500 g</t>
  </si>
  <si>
    <t>Cloretos/Cloro</t>
  </si>
  <si>
    <t>DOSAGEM DE CLORETO</t>
  </si>
  <si>
    <t>Clorofórmio P.A 1L</t>
  </si>
  <si>
    <t>Cobre</t>
  </si>
  <si>
    <t>DOSAGEM DE COBRE</t>
  </si>
  <si>
    <t>Colesterol HDL</t>
  </si>
  <si>
    <t>DOSAGEM DE COLESTEROL HDL</t>
  </si>
  <si>
    <t>Colesterol Total</t>
  </si>
  <si>
    <t>DOSAGEM DE COLESTEROL TOTAL</t>
  </si>
  <si>
    <t>Coleta de Sangue</t>
  </si>
  <si>
    <t>Complemento C3</t>
  </si>
  <si>
    <t>DOSAGEM DE COMPLEMENTO C3</t>
  </si>
  <si>
    <t>Complemento C4</t>
  </si>
  <si>
    <t>DOSAGEM DE COMPLEMENTO C4</t>
  </si>
  <si>
    <t>Compressa 50x45 Pac 50 unidades</t>
  </si>
  <si>
    <t>COMPRESSA GAZE DE ALGODÃO  7,5X7,5CM  ESTERIL PACOTE C/ 5 UN</t>
  </si>
  <si>
    <t>COMPRESSA GAZE DE ALGODÃO 7,5X7,5CM PACOTE C/ 500 UNIDADES</t>
  </si>
  <si>
    <t>Conector Plástico Estéril Peça com 2 metros</t>
  </si>
  <si>
    <t>Conector Plástico Estéril Peça com 6 metros</t>
  </si>
  <si>
    <t>Congelação</t>
  </si>
  <si>
    <t>Consultas</t>
  </si>
  <si>
    <t>Contagem de Plaquetas</t>
  </si>
  <si>
    <t>CONTAGEM DE PLAQUETAS</t>
  </si>
  <si>
    <t>Contagem de Reticulócitos</t>
  </si>
  <si>
    <t>CONTAGEM DE RETICULOCITOS</t>
  </si>
  <si>
    <t>Cópias Xerográficas no HCPA</t>
  </si>
  <si>
    <t>Corrida de Análise de Fragmento</t>
  </si>
  <si>
    <t>Cortisol</t>
  </si>
  <si>
    <t>DOSAGEM DE CORTISOL</t>
  </si>
  <si>
    <t>Cortisol (urina)</t>
  </si>
  <si>
    <t>Cotonete com Haste com 60 a 100</t>
  </si>
  <si>
    <t>Creatinina</t>
  </si>
  <si>
    <t>DOSAGEM DE CREATININA</t>
  </si>
  <si>
    <t>Creatinina (urina)</t>
  </si>
  <si>
    <t>Creatinofosfoquinase (CPK)</t>
  </si>
  <si>
    <t>DOSAGEM DE CREATINOFOSFOQUINASE (CPK)</t>
  </si>
  <si>
    <t>Creatinofosfoquinase Fração MB</t>
  </si>
  <si>
    <t>DOSAGEM DE CREATINOFOSFOQUINASE FRACAO MB</t>
  </si>
  <si>
    <t>Crioglobulinas</t>
  </si>
  <si>
    <t>PESQUISA DE CRIOGLOBULINAS</t>
  </si>
  <si>
    <t>Curva de Fragilidade Osmótica</t>
  </si>
  <si>
    <t>DETERMINACAO DE OSMOLARIDADE</t>
  </si>
  <si>
    <t>Curva Glicêmica (2 Dosagens)</t>
  </si>
  <si>
    <t>DETERMINACAO DE CURVA GLICEMICA (2 DOSAGENS)</t>
  </si>
  <si>
    <t>Curva Glicêmica Insulínica ( 5 pontos)</t>
  </si>
  <si>
    <t>D-Dímeros</t>
  </si>
  <si>
    <t>DOSAGEM DE ALUMINIO</t>
  </si>
  <si>
    <t>Densitometria Óssea</t>
  </si>
  <si>
    <t>DENSITOMETRIA OSSEA DUO-ENERGETICA DE COLUNA (VERTEBRAS LOMBARES)</t>
  </si>
  <si>
    <t>Desidrogenase Lática</t>
  </si>
  <si>
    <t>DOSAGEM DE DESIDROGENASE LATICA</t>
  </si>
  <si>
    <t>Determinação Quantitativa de Proteína C Reativa</t>
  </si>
  <si>
    <t>DETERMINACAO QUANTITATIVA DE PROTEINA C REATIVA</t>
  </si>
  <si>
    <t>Dexametasona Fosfato 4mg/ml frasco de 2,5ml</t>
  </si>
  <si>
    <t>Diárias - Coelho</t>
  </si>
  <si>
    <t>Diárias - Porco e Ovelha</t>
  </si>
  <si>
    <t>Diárias - Rato e Camundongo</t>
  </si>
  <si>
    <t>Digoxina</t>
  </si>
  <si>
    <t>DOSAGEM DE DIGITALICOS (DIGOXINA, DIGITOXINA)</t>
  </si>
  <si>
    <t>Dipirona 500mg/ml em ampola de 2ml</t>
  </si>
  <si>
    <t>Disp Agulha 23 p/ Punção Vem. Perif. Pac 10un</t>
  </si>
  <si>
    <t>DISPOSITIVO C/AGULHA N.23 P/PUNCAO VEN.PERIF.</t>
  </si>
  <si>
    <t>Disp Agulha n. 21 p/ Punção Pac 10un (buterfly)</t>
  </si>
  <si>
    <t>DISPOSITIVO C/AGULHA N.21 P/PUNCAO VEN.PERIF.</t>
  </si>
  <si>
    <t>Disp c/Agulha n.19 p/ Punção Pac 10un (buterfly)</t>
  </si>
  <si>
    <t>DISPOSITIVO C/AGULHA N.19 P/PUNCAO VEN.PERIF.</t>
  </si>
  <si>
    <t>Dispositivo Agulha n. 25 p/ Punção Pacte com 10</t>
  </si>
  <si>
    <t>DISPOSITIVO C/AGULHA N.25 P/PUNCAO VEN.PERIF.</t>
  </si>
  <si>
    <t>Dispositivo Agulha n. 27 p/ Punção Pacte com 10</t>
  </si>
  <si>
    <t>DISPOSITIVO C/AGULHA N.27 P/PUNCAO VEN.PERIF.</t>
  </si>
  <si>
    <t>DMSO 1L</t>
  </si>
  <si>
    <t>DIMETILSULFOXIDO (DMSO)  PA</t>
  </si>
  <si>
    <t>dNTP- nucleotídeos</t>
  </si>
  <si>
    <t>DEOXYNUCLEOTIDEOS DNTP 100</t>
  </si>
  <si>
    <t>Dobutamina 12,5mg/ml ampola de 20ml</t>
  </si>
  <si>
    <t>Dopamina 5mg/ml ampola de 10ml</t>
  </si>
  <si>
    <t>Eletrocardiograma</t>
  </si>
  <si>
    <t>ELETROCARDIOGRAMA</t>
  </si>
  <si>
    <t>Eletrodos para avaliação corporal em monitor de Bioimpedância</t>
  </si>
  <si>
    <t>ELETRODO PARA AVALIAÇAO  CORPORAL EM MONITOR DE</t>
  </si>
  <si>
    <t>Eletroforese de Hemoglobina</t>
  </si>
  <si>
    <t>ELETROFORESE DE HEMOGLOBINA</t>
  </si>
  <si>
    <t>Embalagem para Esterilização 12 a 15 cm rolo</t>
  </si>
  <si>
    <t>Enzima de Restrção TaqI 1000U</t>
  </si>
  <si>
    <t>Enzima Exonuclease I - 2500 U</t>
  </si>
  <si>
    <t>ENZIMA EXONUCLEASE I, CX C/ 2500 UNIDADES</t>
  </si>
  <si>
    <t>Equipo p/administração solução parenteral</t>
  </si>
  <si>
    <t>EQUIPO P/ADM.SOL.PARENT.20GTS=1ML C/FILTRO DE PARTICULAS 15</t>
  </si>
  <si>
    <t>Equipo Soro c/ Terminação em Borracha</t>
  </si>
  <si>
    <t>EQUIPO GOTAS, TUBO EM PVC C/ TERMINAÇÃO DISTAL EM LATEX.</t>
  </si>
  <si>
    <t>Eritropoetina</t>
  </si>
  <si>
    <t>DOSAGEM DE RENINA</t>
  </si>
  <si>
    <t>Escova de clorexidine p/ degermação</t>
  </si>
  <si>
    <t>ESCOVINHA P/MAOS E UNHAS C/CERDAS MACIAS PLÁSTICA</t>
  </si>
  <si>
    <t>ESPARADRAPO 10CM X 4,5M RL COM CAPA PROTETORA</t>
  </si>
  <si>
    <t>Espirometria com BD (incluir Filtro Bacteriano)</t>
  </si>
  <si>
    <t>PROVA DE FUNCAO PULMONAR SIMPLES</t>
  </si>
  <si>
    <t>Espirometria sem BD (incluir Filtro Bacteriano)</t>
  </si>
  <si>
    <t>ESPONJA HEMOSTATICA 70X50X1MM</t>
  </si>
  <si>
    <t>Estradiol</t>
  </si>
  <si>
    <t>DOSAGEM DE ESTRADIOL</t>
  </si>
  <si>
    <t>Etanol P.A 1L</t>
  </si>
  <si>
    <t>ETANOL* P.A 96º GL  TIPO MERCK</t>
  </si>
  <si>
    <t>Exame Parasitológico de Fezes (EPF)</t>
  </si>
  <si>
    <t>PESQUISA DE OVOS E CISTOS DE PARASITAS</t>
  </si>
  <si>
    <t>Exame Qualitativo de Urina</t>
  </si>
  <si>
    <t>EXAME QUALITATIVO DE CALCULOS URINARIOS</t>
  </si>
  <si>
    <t>Exame Qualitativo de Urina (Sedimento)</t>
  </si>
  <si>
    <t>Extração de DNA</t>
  </si>
  <si>
    <t>Falcização</t>
  </si>
  <si>
    <t>PESQUISA DE HEMOGLOBINA S</t>
  </si>
  <si>
    <t>Fator Antinuclear</t>
  </si>
  <si>
    <t>PESQUISA DE ANTICORPOS ANTINUCLEO</t>
  </si>
  <si>
    <t>Fator de Crescimento para Insulina (IGF-1)</t>
  </si>
  <si>
    <t>DOSAGEM DE SOMATOMEDINA C (IGF1)</t>
  </si>
  <si>
    <t>Fator Reumatóide</t>
  </si>
  <si>
    <t>DETERMINACAO DE FATOR REUMATOIDE</t>
  </si>
  <si>
    <t>Fenitoína</t>
  </si>
  <si>
    <t>DOSAGEM DE FENITOINA</t>
  </si>
  <si>
    <t>Fenobarbital</t>
  </si>
  <si>
    <t>DOSAGEM DE BARBITURATOS</t>
  </si>
  <si>
    <t>Ferritina</t>
  </si>
  <si>
    <t>DOSAGEM DE FERRITINA</t>
  </si>
  <si>
    <t>Ferro</t>
  </si>
  <si>
    <t>DOSAGEM DE FERRO SERICO</t>
  </si>
  <si>
    <t>Fibrinogênio</t>
  </si>
  <si>
    <t>DOSAGEM DE FIBRINOGENIO</t>
  </si>
  <si>
    <t>Fosfatase Alcalina</t>
  </si>
  <si>
    <t>DOSAGEM DE FOSFATASE ALCALINA</t>
  </si>
  <si>
    <t>Fósforo</t>
  </si>
  <si>
    <t>DOSAGEM DE FOSFORO</t>
  </si>
  <si>
    <t>Gama-Glutamil-Transferase (Gama GT)</t>
  </si>
  <si>
    <t>DOSAGEM DE GAMA-GLUTAMIL-TRANSFERASE (GAMA GT)</t>
  </si>
  <si>
    <t>Gasometria Arterial</t>
  </si>
  <si>
    <t>Gasometria Venosa</t>
  </si>
  <si>
    <t>Fentanil 0,05mg/ml ampola 10mL</t>
  </si>
  <si>
    <t>Glicose</t>
  </si>
  <si>
    <t>DOSAGEM DE GLICOSE</t>
  </si>
  <si>
    <t>Glicose-6-Fosfato Desidrogenase</t>
  </si>
  <si>
    <t>DOSAGEM DE GLICOSE-6-FOSFATO DESIDROGENASE</t>
  </si>
  <si>
    <t>Globulina Carreadora de Hormônios Sexuais</t>
  </si>
  <si>
    <t>DOSAGEM DE GLOBULINA TRANSPORTADORA DE TIROXINA</t>
  </si>
  <si>
    <t>Filtro Bacteriano</t>
  </si>
  <si>
    <t>237973 - FILTRO BACTERIANO REF.13904 A  PHILIPS  P/USO COM MODULO - R$ 11,70 ou 272919 - FILTRO BACTERIANO P/PROVA DE FUNÇÃO PULMONAR TIPO KOKO MOE - R$ ??</t>
  </si>
  <si>
    <t>Fio Monofilamento de Polipropileno 7-0 Azul</t>
  </si>
  <si>
    <t>MATERIAIS NÃO CADASTRADOS</t>
  </si>
  <si>
    <t>FIO MONOFIL DE POLIAMIDA 3-0 C/AGULHA 2,0</t>
  </si>
  <si>
    <t>Fio prolene 5-0 Azul Unitário</t>
  </si>
  <si>
    <t>Fio prolene 6-0 Azul c/ 2 agulhas unitário</t>
  </si>
  <si>
    <t>11428 - Cód. ref. Filtro Bacteriano</t>
  </si>
  <si>
    <t>Fio Seda 2-0 Preto com Agulha 3,0 Unitário</t>
  </si>
  <si>
    <t>FIO SEDA 2-0 PRETA C/AGULHA 3,0 CIL 3/8 CIRC GERAL</t>
  </si>
  <si>
    <t>Fio Seda 3-0 Preto com Agulha 3,0 cil 3/8 Unit</t>
  </si>
  <si>
    <t>FIO SEDA 3-0 PRETA C/AGULHA 3,0 CIL 3/8 CIRC GERAL/ORT/URO</t>
  </si>
  <si>
    <t>Fio Seda 3-0 Preto s/ Agulha 15x45 Unitário</t>
  </si>
  <si>
    <t>Fio Seda 4-0 Preto com Agulha 1,3 ou 1,2 Unit</t>
  </si>
  <si>
    <t>Fio Vicryl 3-0 Violeta Unitário (vascular)</t>
  </si>
  <si>
    <t>Fio Vicryl 4-0 Violeta Unitário (vascular)</t>
  </si>
  <si>
    <t>Fio Vicryl 5-0 Incolor Unitário (plástica)</t>
  </si>
  <si>
    <t>FIO ACIDO POLIGLICOLICO 5-0 INCOLOR</t>
  </si>
  <si>
    <t>Fita Cirúrgica Adesiva 2,5cmx9m (micropore)</t>
  </si>
  <si>
    <t>FITA CIRURGICA ADESIVA 2,5CMX 9M A 10M EM CARRETEL COM CAPA</t>
  </si>
  <si>
    <t>Fita para Fixar Fraldas 19mmx50m</t>
  </si>
  <si>
    <t>Fita para medição de glicemia</t>
  </si>
  <si>
    <t>TIRA P/ GLICEMIA CAPILAR EM EQUIPAMENTO DIGITAL</t>
  </si>
  <si>
    <t>Fita Teste p/ autoclave</t>
  </si>
  <si>
    <t>FITA ADESIVA PARA AUTOCLAVE A VAPOR 19MM X 300MM</t>
  </si>
  <si>
    <t>Formaldeído 1L</t>
  </si>
  <si>
    <t>FORMALDEIDO EM SOL.37% PA _ 10% METANOL</t>
  </si>
  <si>
    <t>Formol 10% Tamponado Embalagem de 1L</t>
  </si>
  <si>
    <t>Hemácias Dismórficas</t>
  </si>
  <si>
    <t>ANALISE DE CARACTERES FISICOS, ELEMENTOS E SEDIMENTO DA URINA</t>
  </si>
  <si>
    <t>Frasco para coleta urina (EQU)</t>
  </si>
  <si>
    <t>FRASCO COLETA URINA 100ML TRANSPARENTE</t>
  </si>
  <si>
    <t>Hemoaglutinação para Sífilis</t>
  </si>
  <si>
    <t>TESTE DE VDRL P/ DETECÇÃO DE SIFILIS</t>
  </si>
  <si>
    <t>Hemoblogina Fetal</t>
  </si>
  <si>
    <t>DOSAGEM DE HEMOGLOBINA FETAL</t>
  </si>
  <si>
    <t>Hemoglobina Glicosilada</t>
  </si>
  <si>
    <t>DOSAGEM DE HEMOGLOBINA GLICOSILADA</t>
  </si>
  <si>
    <t>Hemograma</t>
  </si>
  <si>
    <t>HEMOGRAMA COMPLETO</t>
  </si>
  <si>
    <t>Holter</t>
  </si>
  <si>
    <t>MONITORAMENTO PELO SISTEMA HOLTER 24 HS (3 CANAIS)</t>
  </si>
  <si>
    <t>Glicose 5% Frasco de 250ml</t>
  </si>
  <si>
    <t>Glicose 50% ampola 10mL</t>
  </si>
  <si>
    <t>Hora de Bloco Cirúrgico para Animais de Médio Porte</t>
  </si>
  <si>
    <t>Hormônio do Crescimento (HGH)</t>
  </si>
  <si>
    <t>DOSAGEM DE HORMONIO DE CRESCIMENTO (HGH)</t>
  </si>
  <si>
    <t>Gluconato Calcio 10% 0,45 meq/ml amp 10ml</t>
  </si>
  <si>
    <t>Hormônio Folículo Estimulante (FSH)</t>
  </si>
  <si>
    <t>DOSAGEM DE HORMONIO FOLICULO-ESTIMULANTE (FSH)</t>
  </si>
  <si>
    <t>Hormônio Luteinizante (LH)</t>
  </si>
  <si>
    <t>DOSAGEM DE HORMONIO LUTEINIZANTE (LH)</t>
  </si>
  <si>
    <t>Insulina (a partir de 20/02/17)</t>
  </si>
  <si>
    <t>DOSAGEM DE INSULINA</t>
  </si>
  <si>
    <t>Lactato</t>
  </si>
  <si>
    <t>DOSAGEM DE LACTATO</t>
  </si>
  <si>
    <t>Heparina Sódica 5000 Ui/ml Frasco de 5ml</t>
  </si>
  <si>
    <t>Lipase</t>
  </si>
  <si>
    <t>DOSAGEM DE LIPASE</t>
  </si>
  <si>
    <t>Lítio</t>
  </si>
  <si>
    <t>TOTAL DO PROJETO</t>
  </si>
  <si>
    <t>DOSAGEM DE LITIO</t>
  </si>
  <si>
    <t>Magnésio</t>
  </si>
  <si>
    <t>DOSAGEM DE MAGNESIO</t>
  </si>
  <si>
    <t>Metotrexate</t>
  </si>
  <si>
    <t>DOSAGEM DE METOTREXATO</t>
  </si>
  <si>
    <t>Monitorização Ambulatorial de Pressão Arterial</t>
  </si>
  <si>
    <t>MONITORIZACAO AMBULATORIAL DE PRESSAO ARTERIAL</t>
  </si>
  <si>
    <t>ISOFLURANO  FR 100 ML</t>
  </si>
  <si>
    <t>Monoteste</t>
  </si>
  <si>
    <t>PESQUISA DE ANTICORPOS HETEROFILOS CONTA O VIRUS EPSTEIN-BARR</t>
  </si>
  <si>
    <t>Osmolalidade</t>
  </si>
  <si>
    <t>DETERMINACAO DE OSMOLALIDADE</t>
  </si>
  <si>
    <t>Kit Easy-DNA Invitrogen 100 amostras</t>
  </si>
  <si>
    <t>Kit para dosagem TNF</t>
  </si>
  <si>
    <t>Paratormônio</t>
  </si>
  <si>
    <t>DOSAGEM DE PARATORMONIO</t>
  </si>
  <si>
    <t>Lamina de barbear</t>
  </si>
  <si>
    <t>Lâmina para Bisturi Descartável n. 20 unitário</t>
  </si>
  <si>
    <t>Lâmina para Bisturi Descartável n.11 unitário</t>
  </si>
  <si>
    <t>Lâmina para Bisturi Descartável n.12 unitário</t>
  </si>
  <si>
    <t>Lâmina para Bisturi Descartável n.15 unitário</t>
  </si>
  <si>
    <t>Lâmina para Bisturi Descartável n.24 unitário</t>
  </si>
  <si>
    <t>Lamínula 24x40 Caixa com 100</t>
  </si>
  <si>
    <t>Lamínula 24x50 Caixa com 100</t>
  </si>
  <si>
    <t>Lidocáina a 2% Frasco de 20ml</t>
  </si>
  <si>
    <t>Lidocaína a 2% geléia Tubo 30g</t>
  </si>
  <si>
    <t>Patologia - Coloração de HE (somente a coloração)</t>
  </si>
  <si>
    <t>Patologia - Corte de bloco de parafina</t>
  </si>
  <si>
    <t>Luva Cirúrgica N. 7,5 Latex Esperil par</t>
  </si>
  <si>
    <t>Luva Cirúrgica N. 8.0 Latex Estéril par</t>
  </si>
  <si>
    <t>Luva Latex tam. G. N/Estéril com 50</t>
  </si>
  <si>
    <t>Luva Latex tam. Médio não-estéril c/50 pares</t>
  </si>
  <si>
    <t>Luva Latex tam. Pequeño não-estéril c/ 50</t>
  </si>
  <si>
    <t>Patologia - Lâmina citopatológico</t>
  </si>
  <si>
    <t>Marcador de peso molecular (FRASCO)</t>
  </si>
  <si>
    <t>MARCADOR PESO MOLECULAR ESCALA MINIMA 1500PB INTERVAL 100</t>
  </si>
  <si>
    <t>Máscara Cirúrgica em material descartável</t>
  </si>
  <si>
    <t>MASCARA CIRURGICA 40G/M2 COM TIRAS P/ FIXAÇÃO DESCARTAVEL</t>
  </si>
  <si>
    <t>Patologia - Lâmina com qualquer coloração</t>
  </si>
  <si>
    <t>Meperidina 50mg/ml ampola</t>
  </si>
  <si>
    <t>Metanol PA</t>
  </si>
  <si>
    <t>Patologia - Lâmina de HE (material fornecido pelo HCPA)</t>
  </si>
  <si>
    <t>Micropore (Fita Cirúrgica Adesiva 2,5cmx9m)</t>
  </si>
  <si>
    <t>Midazolan 5mg/ml ampola de 3ml</t>
  </si>
  <si>
    <t>Patologia - Lâmina Imunohistoquímica com anticorpo da rotina</t>
  </si>
  <si>
    <t>Patologia - Lâmina Imunohistoquímica trazendo o anticorpo</t>
  </si>
  <si>
    <t>Morfina 10ml em ampola</t>
  </si>
  <si>
    <t>Navalha Descartável caixa com 50</t>
  </si>
  <si>
    <t>Navalha Descartável caixa com 50 (blocos de parafina)</t>
  </si>
  <si>
    <t>Neostigmina 0,5mg/ml ampola de 1ml</t>
  </si>
  <si>
    <t>Nitrato de Prata 100 g</t>
  </si>
  <si>
    <t>Noradrenalina 1/1000ampolade 4ml</t>
  </si>
  <si>
    <t>Patologia - Montagem de Lâminas</t>
  </si>
  <si>
    <t>Pancurônio 2mg/mL</t>
  </si>
  <si>
    <t>Papel A4 - Pacote com 500 folhas (1 pacote por projeto)</t>
  </si>
  <si>
    <t>Papel Alumínio rolo</t>
  </si>
  <si>
    <t>PAPEL ALUMINIO TAM. 30X7.5  ROLO</t>
  </si>
  <si>
    <t>Parafina Sólida Tipo Food-Grade</t>
  </si>
  <si>
    <t>PARAFINA EM PÓ OU GRANULADA FRACIONADO EM PACOTE DE ATÉ 5KG</t>
  </si>
  <si>
    <t>Patologia - Processamento de material</t>
  </si>
  <si>
    <t>Peptídeo C</t>
  </si>
  <si>
    <t>DOSAGEM DE PEPTIDEO C</t>
  </si>
  <si>
    <t>Pesquisa de Antígeno Carcino Embrionário (CEA)</t>
  </si>
  <si>
    <t>PESQUISA DE ANTIGENO CARCINOEMBRIONARIO (CEA)</t>
  </si>
  <si>
    <t>Pesquisa de Corpúsculos de Heinz</t>
  </si>
  <si>
    <t>PESQUISA DE CORPUSCULOS DE HEINZ</t>
  </si>
  <si>
    <t>Pilha Alcalina pequena tipo AA</t>
  </si>
  <si>
    <t>PILHA ALCALINA PEQUENA 1,5V</t>
  </si>
  <si>
    <t>Pilha Alcalina pequena tipo AAA</t>
  </si>
  <si>
    <t>Pipeta Transferrina Polipropileno (pipeta pauster)</t>
  </si>
  <si>
    <t>Plástico PVC Transp.Aderent.30mx28cm Larg.</t>
  </si>
  <si>
    <t>Plicômetro (a cada uso)</t>
  </si>
  <si>
    <t>Ponteira amarela ou incolor de 0-200ul s/ ranhura pacote com 1000</t>
  </si>
  <si>
    <t>PONTEIRA AMARELA OU INCOLOR DE 0-200UL S/RANHURA TIPO GILSON</t>
  </si>
  <si>
    <t>Potássio (ou 24h)</t>
  </si>
  <si>
    <t>DOSAGEM DE POTASSIO</t>
  </si>
  <si>
    <t>Pote Urina (24 Horas)</t>
  </si>
  <si>
    <t>FRASCO OU POTE AMBAR  PARA URINA 24 HORAS</t>
  </si>
  <si>
    <t>Pote Urina (Amostra)</t>
  </si>
  <si>
    <t>Precursor do Peptideo Natriurético Cerebral (pró-BNP)</t>
  </si>
  <si>
    <t>Progesterona</t>
  </si>
  <si>
    <t>DOSAGEM DE PROGESTERONA</t>
  </si>
  <si>
    <t>Prolactina</t>
  </si>
  <si>
    <t>DOSAGEM DE PROLACTINA</t>
  </si>
  <si>
    <t>Propofol 10mg ampola 20mL</t>
  </si>
  <si>
    <t>Proteína C Reativa (dosagem)</t>
  </si>
  <si>
    <t>DOSAGEM DE PROTEINA C REATIVA</t>
  </si>
  <si>
    <t>Proteína C Reativa US (Ultra Sensível)</t>
  </si>
  <si>
    <t>Proteínas Totais</t>
  </si>
  <si>
    <t>DOSAGEM DE PROTEINAS TOTAIS</t>
  </si>
  <si>
    <t>Proteínas Totais (amostra / 24h)</t>
  </si>
  <si>
    <t>Proteínas Totais (urina)</t>
  </si>
  <si>
    <t>Proteinase K 100mg</t>
  </si>
  <si>
    <t>Protetor p/ cabos - videocirurgia</t>
  </si>
  <si>
    <t>PROTETOR PLASTICO P/CABOS EM CAMPO CIRURGICO</t>
  </si>
  <si>
    <t>CLORIDRATO DE CETAMINA PARA USO ANIMAL</t>
  </si>
  <si>
    <t>Radiografia de Abdômen (AP + Lateral/Localizada)</t>
  </si>
  <si>
    <t>RADIOGRAFIA DE ABDOMEN (AP + LATERAL / LOCALIZADA)</t>
  </si>
  <si>
    <t>Radiografia de Abdômen Simples (AP)</t>
  </si>
  <si>
    <t>RADIOGRAFIA DE ABDOMEN SIMPLES (AP)</t>
  </si>
  <si>
    <t>Radiografia de Tórax (PA + Perfil)</t>
  </si>
  <si>
    <t>RADIOGRAFIA DE TORAX (PA E PERFIL)</t>
  </si>
  <si>
    <t>Reação de Widal</t>
  </si>
  <si>
    <t>REACAO DE MONTENEGRO ID</t>
  </si>
  <si>
    <t>Renina</t>
  </si>
  <si>
    <t>Ringer c/ Lactato - 500mL</t>
  </si>
  <si>
    <t>RNAse Out 5000 U</t>
  </si>
  <si>
    <t>RNASE OUT RECOMBINAT RNASE INHIBITOR, 5000 UNIDADES -  TIPO</t>
  </si>
  <si>
    <t>Sala de Cultura (mensal)</t>
  </si>
  <si>
    <t>Seringa 10ml sem agulha desc</t>
  </si>
  <si>
    <t>SERINGA INSULINA 100U COM AGULHA REMOVIVEL</t>
  </si>
  <si>
    <t>Seringa 20ml sem agulha desc</t>
  </si>
  <si>
    <t>Seringa 3ml sem agulha desc</t>
  </si>
  <si>
    <t>Seringa 5ml sem agulha desc</t>
  </si>
  <si>
    <t>Sequenciamento</t>
  </si>
  <si>
    <t>Sódio</t>
  </si>
  <si>
    <t>Sódio - urina</t>
  </si>
  <si>
    <t>DOSAGEM DE SODIO</t>
  </si>
  <si>
    <t>Sódio - Urina de 24 Hs</t>
  </si>
  <si>
    <t>Sonda Asp. Traq N. 0.6 Plástica Estério unitário</t>
  </si>
  <si>
    <t>Sonda Asp. Traq N. 0.8 Plásitca Estério unitario</t>
  </si>
  <si>
    <t>Sonda Foley 2 vias 8FR - latex c/balão de 3ml.</t>
  </si>
  <si>
    <t>Sonda Foley 3 vias N. 20x30ml unitário</t>
  </si>
  <si>
    <t>Sonda Gástrica N.14 Longa Plast. Est unit</t>
  </si>
  <si>
    <t>Sonda Gástrica N.16 Longa Plast. Est (Levine)</t>
  </si>
  <si>
    <t>Sonda Nasogástrica Estom. N. 06 Curta</t>
  </si>
  <si>
    <t>Sonda Nasogástrica Estom. N.08 Longa</t>
  </si>
  <si>
    <t>213/221</t>
  </si>
  <si>
    <t>213-SONDA NASOGASTRICA PLASTICA Nº08 LONGA</t>
  </si>
  <si>
    <t>Sonda Nasogástrica Estom.N.06 Longa</t>
  </si>
  <si>
    <t>Soro bovino fetal 500 mL</t>
  </si>
  <si>
    <t>Soro Fisiológico 1000ml Baxter (cloreto de sódio)</t>
  </si>
  <si>
    <t>CLORETO SODIO 0,9% 1000ML</t>
  </si>
  <si>
    <t>Soro Fisiológico 100ML 0,9% (cloreto de sódio)</t>
  </si>
  <si>
    <t>Soro Fisiológico 250ml 0,9% 0,15meq/ml</t>
  </si>
  <si>
    <t>Soro Fisiológico 250ml Baxter (cloreto de sódio)</t>
  </si>
  <si>
    <t>CLORETO SODIO 0,9% 250ML</t>
  </si>
  <si>
    <t>Soro Fisiológico 500ml 0,9% 0,15meq/ml</t>
  </si>
  <si>
    <t>Soro Fisiológico 500ml Baxter (cloreto de sódio)</t>
  </si>
  <si>
    <t>CLORETO SODIO 0,9% 500ML</t>
  </si>
  <si>
    <t>Sódio (amostra ou 24h)</t>
  </si>
  <si>
    <t>Sulfato de Dehidroepiandrosterona</t>
  </si>
  <si>
    <t>DOSAGEM DE SULFATO DE HIDROEPIANDROSTERONA (DHEAS)</t>
  </si>
  <si>
    <t>Taxa de bancada Terapia Gênica</t>
  </si>
  <si>
    <t>Taxa de Liberação de Nitrogênio Líquido L por retirada</t>
  </si>
  <si>
    <t>Taxa de Rateio (MENSAL)</t>
  </si>
  <si>
    <t>Tempo de Trombina</t>
  </si>
  <si>
    <t>DETERMINACAO DE TEMPO DE TROMBINA</t>
  </si>
  <si>
    <t>Tempo de Tromboplastina Parcial Ativada (TTP Ativada)</t>
  </si>
  <si>
    <t>DETERMINACAO DE TEMPO DE TROMBOPLASTINA PARCIAL ATIVADA (TTP ATIVADA)</t>
  </si>
  <si>
    <t>Teofilina</t>
  </si>
  <si>
    <t>DOSAGEM DE TEOFILINA</t>
  </si>
  <si>
    <t>Teste de Clements</t>
  </si>
  <si>
    <t>TESTE DE CLEMENTS</t>
  </si>
  <si>
    <t>Teste de Esforço/ Teste Ergométrico</t>
  </si>
  <si>
    <t>TESTE DE ESFORCO / TESTE ERGOMETRICO</t>
  </si>
  <si>
    <t>Teste de Estímulo ACTH</t>
  </si>
  <si>
    <t>DOSAGEM DE ADRENOCORTICOTROFICO (ACTH)</t>
  </si>
  <si>
    <t>Teste de Gravidez ( Beta-HCG)</t>
  </si>
  <si>
    <t>PESQUISA DE GONADOTROFINA CORIONICA</t>
  </si>
  <si>
    <t>Teste de HAM</t>
  </si>
  <si>
    <t>TESTE DE HAM (HEMOLISE ACIDA)</t>
  </si>
  <si>
    <t>Tiopental Sódico frasco c/1 grama de pó</t>
  </si>
  <si>
    <t>Testosterona Total</t>
  </si>
  <si>
    <t>DOSAGEM DE TESTOSTERONA</t>
  </si>
  <si>
    <t>Tireoglobulina</t>
  </si>
  <si>
    <t>DOSAGEM DE TIREOGLOBULINA</t>
  </si>
  <si>
    <t>Tireotrofina (TSH)</t>
  </si>
  <si>
    <t>DOSAGEM DE HORMONIO TIREOESTIMULANTE (TSH)</t>
  </si>
  <si>
    <t>Tiroxina (T4)</t>
  </si>
  <si>
    <t>DOSAGEM DE TIROXINA (T4)</t>
  </si>
  <si>
    <t>Torneirinha c/ 3 vias c/ tampa para infusão</t>
  </si>
  <si>
    <t>TORNEIRINHA C/ 3VIAS EM PLASTICO RIGIDO TRANSPARENTE</t>
  </si>
  <si>
    <t>Tiroxina Livre (T4 Livre)</t>
  </si>
  <si>
    <t>DOSAGEM DE TIROXINA LIVRE (T4 LIVRE)</t>
  </si>
  <si>
    <t>Tramadol 50 mg/mL ampola</t>
  </si>
  <si>
    <t>TRAMADOL 100 MG AMPOLA</t>
  </si>
  <si>
    <t>Toxoplasmose IGG/IGM</t>
  </si>
  <si>
    <t>PESQUISA DE ANTICORPOS IGG ANTITOXOPLASMA</t>
  </si>
  <si>
    <t>Transferrina</t>
  </si>
  <si>
    <t>DOSAGEM DE TRANSFERRINA</t>
  </si>
  <si>
    <t>Triglicerídeos</t>
  </si>
  <si>
    <t>DOSAGEM DE TRIGLICERIDEOS</t>
  </si>
  <si>
    <t>Triton X 100 Purex Ag.Umect 0,01% 100 mL</t>
  </si>
  <si>
    <t>Triiodotironina - T3 Total</t>
  </si>
  <si>
    <t>DOSAGEM DE TRIIODOTIRONINA (T3)</t>
  </si>
  <si>
    <t>Tubo capilar microhematócrito s/heparina 500 un</t>
  </si>
  <si>
    <t>Tubo Centrífugado Inc Poliprop graduação de 1/1ml</t>
  </si>
  <si>
    <t>Tubo Cônico p/ centrífuga c/ tampa rosca 50ml</t>
  </si>
  <si>
    <t>Tubo de Coleta (Tampa Cinza) - 4ml.</t>
  </si>
  <si>
    <t>TUBO PLASTICO P/COLETA A VACUO C/FLUORETO 2 A 5 ML</t>
  </si>
  <si>
    <t>Tubo de Coleta (Tampa Roxa) - com EDTA 4ml.</t>
  </si>
  <si>
    <t>TUBO PLASTICO P/COLETA A VACUO C/EDTA  3 A 6,0ML</t>
  </si>
  <si>
    <t>Tubo de Coleta (Tampa Vermelha) - seco 4ml.</t>
  </si>
  <si>
    <t>TUBO PLASTICO P/ COLETA DE SANGUE . 4-5 ML (T. VERMELHA)</t>
  </si>
  <si>
    <t>Tubo Endotelial c/ Balão 8.0 pvc descartável estéril</t>
  </si>
  <si>
    <t>Tubo Eppendorf 1,5ml Pacote com 1000 unidades Estéril</t>
  </si>
  <si>
    <t>TUBO EPPENDORF 1,5 ML , TUBO LIVRE DNASE, RNASE, PIROGENICO</t>
  </si>
  <si>
    <t>Tubo Extensor 12 fr c/60cm plástico descatável unitário</t>
  </si>
  <si>
    <t>TUBO EXTENSOR 12FR X 60CM</t>
  </si>
  <si>
    <t>Tubo extensor 12 Fr. c/ 120cm</t>
  </si>
  <si>
    <t>Tubo extensor 8 Fr. c/ 120cm</t>
  </si>
  <si>
    <t>Tubo extensor 8 Fr. c/ 60cm</t>
  </si>
  <si>
    <t>Tubo tp Eppendorf 0,2ml pcte 500 un</t>
  </si>
  <si>
    <t>Tubo tp Eppendorf 0,5ml pacte 500 un</t>
  </si>
  <si>
    <t>Troponina I (antiga troponina T)</t>
  </si>
  <si>
    <t>DOSAGEM DE TROPONINA I</t>
  </si>
  <si>
    <t>Uréia - Urina de 24 Hs</t>
  </si>
  <si>
    <t>DOSAGEM DE UREIA</t>
  </si>
  <si>
    <t>Uréia (amostra ou 24h)</t>
  </si>
  <si>
    <t>Urocultura</t>
  </si>
  <si>
    <t>Vancomicina</t>
  </si>
  <si>
    <t>DOSAGEM DE AMINOGLICOSIDEOS</t>
  </si>
  <si>
    <t>VDRL</t>
  </si>
  <si>
    <t>Velocidade de Sedimentação Globular (VSG)</t>
  </si>
  <si>
    <t>DETERMINACAO DE VELOCIDADE DE HEMOSSEDIMENTACAO (VHS)</t>
  </si>
  <si>
    <t>Vitamina C 100mg/ml ampola de 5ml</t>
  </si>
  <si>
    <t>Vitamina B12</t>
  </si>
  <si>
    <t>DOSAGEM DE VITAMINA B12</t>
  </si>
  <si>
    <t>CLORIDRATO DE XILAZINA 2%</t>
  </si>
  <si>
    <t>Vitamina D - 25 hidroxi</t>
  </si>
  <si>
    <t>DOSAGEM DE 25 HIDROXIVITAMINA D</t>
  </si>
  <si>
    <t>Lista de Materiais</t>
  </si>
  <si>
    <t>Orçamento</t>
  </si>
  <si>
    <t>Desenvolvido pelo Serviço de Gestão em Pesquisa</t>
  </si>
  <si>
    <t>Cateter Epidural Perifix</t>
  </si>
  <si>
    <t>DVD</t>
  </si>
  <si>
    <t>Eletrodo para Monitorização Cardiaca Adulto unidade</t>
  </si>
  <si>
    <t>Eletrodo para Monitorização Cardiaca Pediátrico unidade</t>
  </si>
  <si>
    <t xml:space="preserve">Equipo Bomba Infusão </t>
  </si>
  <si>
    <t>Equipo Microgotas</t>
  </si>
  <si>
    <t>Equipo Gotas</t>
  </si>
  <si>
    <t>Fio Prolene 7-0 Azul</t>
  </si>
  <si>
    <t xml:space="preserve">Fio PDS 5-0 </t>
  </si>
  <si>
    <t xml:space="preserve">Fio PDS 6-0 </t>
  </si>
  <si>
    <t>Fio Seda 0 sem agulha</t>
  </si>
  <si>
    <t xml:space="preserve">Fio Seda 2-0  sem agulha </t>
  </si>
  <si>
    <t xml:space="preserve">Fio Seda 2-0  com agulha </t>
  </si>
  <si>
    <t>Fioa Seda 4-0 sem agulha</t>
  </si>
  <si>
    <t>Formol  80ml</t>
  </si>
  <si>
    <t>Formol  300ml</t>
  </si>
  <si>
    <t>Lâmina Fosca  para Microscopia cx com 50</t>
  </si>
  <si>
    <t xml:space="preserve">Luva Cirúrgica N. 6,5 </t>
  </si>
  <si>
    <t>Luva Cirúrgica N. 8,5</t>
  </si>
  <si>
    <t xml:space="preserve">Papel Filtro 50X50cm </t>
  </si>
  <si>
    <t>Parafuso para Cirurgia Estereotáxica com  50 unidades</t>
  </si>
  <si>
    <t xml:space="preserve">Sonda Asp. Traq N. 0.4 </t>
  </si>
  <si>
    <t xml:space="preserve">Sonda Asp. Traq N. 14   </t>
  </si>
  <si>
    <t xml:space="preserve">Sonda Asp. Traq N. 16   </t>
  </si>
  <si>
    <t>Tubo Falcon 15ml</t>
  </si>
  <si>
    <t>Tubo Falcon 50ml</t>
  </si>
  <si>
    <t xml:space="preserve">Tubo de Coleta com EDTA (tampa roxa) </t>
  </si>
  <si>
    <t>Tubo de Coleta com Heparina Litica ( tampa verde)</t>
  </si>
  <si>
    <t>Agua destilada ampola com  20ml</t>
  </si>
  <si>
    <t>Atropina Sulfato 0,50mg/ml  ampola com 1ml</t>
  </si>
  <si>
    <t>Dipirona 500mg/ml ampola com 2ml</t>
  </si>
  <si>
    <t xml:space="preserve">Diazepan  5mg/ml ampola com 2ml </t>
  </si>
  <si>
    <t>Efedrina 50mg/ml ampola com 1ml</t>
  </si>
  <si>
    <t xml:space="preserve">Enrofloxacino 10% frasco com 50ml </t>
  </si>
  <si>
    <t>Furosemida 10mg/ml ampola com 1ml</t>
  </si>
  <si>
    <t>Hidrocortisona 100mg fr/amp</t>
  </si>
  <si>
    <t>Hidrocortisona 500mg fr/amp</t>
  </si>
  <si>
    <t>Insulina regular humana 100 UIfr/amp 10ml</t>
  </si>
  <si>
    <t>Metoclopramida 5mg/ml  ampola de  2ml</t>
  </si>
  <si>
    <t xml:space="preserve">Neomicina pomada </t>
  </si>
  <si>
    <t>Nitroprussiato 50 mg fr/amp</t>
  </si>
  <si>
    <t>Oxitetracicilina LA 20%  100ml</t>
  </si>
  <si>
    <t>Penicilina g benzatina 1.200.000UI fr/amp</t>
  </si>
  <si>
    <t>Petidina 50mg/ml ampola de 2ml</t>
  </si>
  <si>
    <t>Soro Ringer com Lactato 500ml</t>
  </si>
  <si>
    <t>Camundongo (diária)</t>
  </si>
  <si>
    <t>Camundongo NUDE (diária)</t>
  </si>
  <si>
    <t>Rato (diária)</t>
  </si>
  <si>
    <t>Coelho (diária)</t>
  </si>
  <si>
    <t>Hamster (diária)</t>
  </si>
  <si>
    <t>Gerbilo (diária)</t>
  </si>
  <si>
    <t>Ovelha (diária)</t>
  </si>
  <si>
    <t>Suino(diária)</t>
  </si>
  <si>
    <t>Bloco Cirúrgico ( hora)</t>
  </si>
  <si>
    <t xml:space="preserve">Taxa de Rateio ( mês) </t>
  </si>
  <si>
    <t>Agulha 25x07 c/ Dispositivo de segurança Estéril</t>
  </si>
  <si>
    <t>Agulha 25x08 c/ Dispositivo de segurança Estéril</t>
  </si>
  <si>
    <t>Agulha 25x12  p/ aspiração - ponta romba</t>
  </si>
  <si>
    <t>Agulha 30G odontológica</t>
  </si>
  <si>
    <t>Agulha 40x16 Descartável Estéril</t>
  </si>
  <si>
    <t>Alcool Etilico PA absoluto 98% - Litro</t>
  </si>
  <si>
    <t>Ampicilina 1g frasco/ampola</t>
  </si>
  <si>
    <t>Atracúrio 10mg/mL 2,5mL ampola</t>
  </si>
  <si>
    <t>Cateter IV 14G p/ Acesso Periférico c/ dispositivo de proteção</t>
  </si>
  <si>
    <t>Cateter IV 16G p/ Acesso Periférico c/ dispositivo de proteção</t>
  </si>
  <si>
    <t>Cateter IV 18G p/ Acesso Periférico c/ dispositivo de proteção</t>
  </si>
  <si>
    <t>Cateter IV 20G p/ Acesso Periférico c/ dispositivo de proteção</t>
  </si>
  <si>
    <t>Cateter IV 22G p/ Acesso Periférico c/ dispositivo de proteção</t>
  </si>
  <si>
    <t>Cateter IV 24G p/ Acesso Periférico c/ dispositivo de proteção</t>
  </si>
  <si>
    <t>Compressa de Gaze 7,5 x 7,5 13 fios em pacote 500 unid</t>
  </si>
  <si>
    <t>Compressa de Gaze 7,5 x 7,5 10 unid. - Estéril com 5 unid</t>
  </si>
  <si>
    <t>Esparadrapo 10cmx4,5cm - rolo</t>
  </si>
  <si>
    <t>Esponja Hemostática 5x7cm - envelope</t>
  </si>
  <si>
    <t>Fenobarbital 200mg/2ml ampola</t>
  </si>
  <si>
    <t>Fio Acido poliglicolico Vicryl 4-0 violeta ( Uro )</t>
  </si>
  <si>
    <t>Fio Acido poliglicolico Vicryl 4-0 violeta/verde  (Gastro)</t>
  </si>
  <si>
    <t>Fio Acido poliglicolico Vicryl 5-0 violeta (Uro)</t>
  </si>
  <si>
    <t xml:space="preserve">Fio Acido poliglicolico  Vicryl violeta 6-0  </t>
  </si>
  <si>
    <t>Fio Monofilamento de poliamida 3-0 c/ agulha 2,0 cm Unitário</t>
  </si>
  <si>
    <t>Fio Monofilamento de poliamida 4-0 Unitário</t>
  </si>
  <si>
    <t>Fio Monofilamento de poliamida 5-0 Preto Unitário</t>
  </si>
  <si>
    <t>Fio Monofilamento de poliamida 6-0 Preto Unitário</t>
  </si>
  <si>
    <t>Glutaraldeído 2%  - galão 5l</t>
  </si>
  <si>
    <t>Isoflurano Frasco 100 ml (uso restrito)</t>
  </si>
  <si>
    <t>Luva Cirúrgica N. 7,0 Latex Esperil par</t>
  </si>
  <si>
    <t>Ponteira para Pipeta  100-1000ul pacote com 1000</t>
  </si>
  <si>
    <t>Ponteira p-1000 cap. 200-1000ul estéril em racks de 96 unidades</t>
  </si>
  <si>
    <t>Quetamina (Cloridrato de Cetamina)  Frasco/Ampola de 10ml</t>
  </si>
  <si>
    <t xml:space="preserve">Seringa 1ml com agulha não fixa (tuberculina) </t>
  </si>
  <si>
    <t>Seringa insulina 100U com agulha removível - peça</t>
  </si>
  <si>
    <t>Seringa insulina 50U c/ agulha fixa e dispositivo segurança</t>
  </si>
  <si>
    <t>Seringa 50-60mL para bomba bico luer lock</t>
  </si>
  <si>
    <t>Seringa de Insulinas 50UI c/ agulha 8/0,30 curta fixa</t>
  </si>
  <si>
    <t>Soro Glicosado 5% 250ml</t>
  </si>
  <si>
    <t>Swabb com meio de cultura p/ transporte</t>
  </si>
  <si>
    <t>Cateter de Termodiluição 7fr c/ quadruplo lumem</t>
  </si>
  <si>
    <t xml:space="preserve">Tubo de Coleta com Citrato (pediatrico) </t>
  </si>
  <si>
    <t>Tubo de Coleta com Gel 9ml ( tampa amarela)</t>
  </si>
  <si>
    <t>Xilazina (cloridrato de xilazina) 2% Frasco/ampola 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</si>
</sst>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[$R$]#,##0.00"/>
    <numFmt numFmtId="165" formatCode="[$R$ -416]#,##0.00"/>
    <numFmt numFmtId="166" formatCode="&quot;R$&quot;\ #,##0.00"/>
  </numFmts>
  <fonts count="18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color rgb="FF1969A0"/>
      <name val="Arial"/>
      <family val="2"/>
    </font>
    <font>
      <sz val="10"/>
      <color rgb="FF000000"/>
      <name val="Arial"/>
      <family val="2"/>
    </font>
    <font>
      <sz val="9"/>
      <color rgb="FF1969A0"/>
      <name val="Sans-serif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FD966"/>
        <bgColor rgb="FFFFD966"/>
      </patternFill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3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64" fontId="4" fillId="2" borderId="0" xfId="0" applyNumberFormat="1" applyFont="1" applyFill="1" applyAlignment="1"/>
    <xf numFmtId="0" fontId="4" fillId="2" borderId="0" xfId="0" applyFont="1" applyFill="1" applyAlignment="1">
      <alignment horizontal="center"/>
    </xf>
    <xf numFmtId="165" fontId="4" fillId="2" borderId="0" xfId="0" applyNumberFormat="1" applyFont="1" applyFill="1" applyAlignment="1"/>
    <xf numFmtId="0" fontId="4" fillId="2" borderId="0" xfId="0" applyFont="1" applyFill="1" applyAlignment="1">
      <alignment wrapText="1"/>
    </xf>
    <xf numFmtId="164" fontId="4" fillId="0" borderId="0" xfId="0" applyNumberFormat="1" applyFont="1" applyAlignmen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165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164" fontId="4" fillId="4" borderId="0" xfId="0" applyNumberFormat="1" applyFont="1" applyFill="1" applyAlignment="1"/>
    <xf numFmtId="0" fontId="2" fillId="4" borderId="0" xfId="0" applyFont="1" applyFill="1" applyAlignment="1"/>
    <xf numFmtId="0" fontId="2" fillId="2" borderId="0" xfId="0" applyFont="1" applyFill="1" applyAlignment="1"/>
    <xf numFmtId="0" fontId="4" fillId="0" borderId="0" xfId="0" applyFont="1" applyAlignment="1">
      <alignment wrapText="1"/>
    </xf>
    <xf numFmtId="0" fontId="4" fillId="4" borderId="0" xfId="0" applyFont="1" applyFill="1" applyAlignment="1">
      <alignment horizontal="center"/>
    </xf>
    <xf numFmtId="165" fontId="4" fillId="4" borderId="0" xfId="0" applyNumberFormat="1" applyFont="1" applyFill="1" applyAlignment="1"/>
    <xf numFmtId="0" fontId="4" fillId="4" borderId="0" xfId="0" applyFont="1" applyFill="1" applyAlignment="1"/>
    <xf numFmtId="0" fontId="4" fillId="2" borderId="0" xfId="0" applyFont="1" applyFill="1" applyAlignment="1">
      <alignment horizontal="center"/>
    </xf>
    <xf numFmtId="0" fontId="4" fillId="4" borderId="0" xfId="0" applyFont="1" applyFill="1" applyAlignment="1">
      <alignment wrapText="1"/>
    </xf>
    <xf numFmtId="165" fontId="4" fillId="5" borderId="0" xfId="0" applyNumberFormat="1" applyFont="1" applyFill="1" applyAlignment="1"/>
    <xf numFmtId="0" fontId="4" fillId="5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/>
    <xf numFmtId="0" fontId="4" fillId="5" borderId="0" xfId="0" applyFont="1" applyFill="1" applyAlignment="1">
      <alignment horizontal="center"/>
    </xf>
    <xf numFmtId="165" fontId="4" fillId="5" borderId="0" xfId="0" applyNumberFormat="1" applyFont="1" applyFill="1"/>
    <xf numFmtId="0" fontId="4" fillId="5" borderId="0" xfId="0" applyFont="1" applyFill="1" applyAlignment="1">
      <alignment wrapText="1"/>
    </xf>
    <xf numFmtId="0" fontId="8" fillId="0" borderId="0" xfId="0" applyFont="1" applyAlignment="1"/>
    <xf numFmtId="0" fontId="9" fillId="2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0" xfId="2" applyAlignment="1"/>
    <xf numFmtId="44" fontId="1" fillId="2" borderId="12" xfId="1" applyFont="1" applyFill="1" applyBorder="1"/>
    <xf numFmtId="0" fontId="13" fillId="3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12" xfId="0" applyFont="1" applyBorder="1" applyAlignment="1" applyProtection="1">
      <protection locked="0"/>
    </xf>
    <xf numFmtId="44" fontId="14" fillId="0" borderId="12" xfId="1" applyFont="1" applyBorder="1"/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Protection="1">
      <protection locked="0"/>
    </xf>
    <xf numFmtId="44" fontId="14" fillId="0" borderId="12" xfId="1" applyFont="1" applyBorder="1" applyAlignment="1" applyProtection="1">
      <protection locked="0"/>
    </xf>
    <xf numFmtId="44" fontId="14" fillId="0" borderId="12" xfId="1" applyFont="1" applyBorder="1" applyProtection="1">
      <protection locked="0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4" fillId="2" borderId="13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0" xfId="0" applyFont="1" applyAlignment="1"/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Protection="1"/>
    <xf numFmtId="0" fontId="2" fillId="0" borderId="13" xfId="0" applyFont="1" applyFill="1" applyBorder="1" applyAlignment="1" applyProtection="1">
      <alignment horizontal="center"/>
    </xf>
    <xf numFmtId="0" fontId="2" fillId="0" borderId="13" xfId="0" applyFont="1" applyBorder="1" applyAlignment="1">
      <alignment vertical="center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0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13" xfId="0" applyFill="1" applyBorder="1" applyProtection="1"/>
    <xf numFmtId="0" fontId="2" fillId="0" borderId="0" xfId="0" applyFont="1" applyFill="1"/>
    <xf numFmtId="0" fontId="2" fillId="2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165" fontId="4" fillId="0" borderId="0" xfId="0" applyNumberFormat="1" applyFont="1" applyFill="1" applyAlignment="1"/>
    <xf numFmtId="0" fontId="0" fillId="0" borderId="13" xfId="0" applyFill="1" applyBorder="1" applyAlignment="1" applyProtection="1">
      <alignment horizontal="center"/>
    </xf>
    <xf numFmtId="0" fontId="17" fillId="0" borderId="13" xfId="0" applyFont="1" applyFill="1" applyBorder="1" applyAlignment="1">
      <alignment horizontal="center"/>
    </xf>
    <xf numFmtId="166" fontId="4" fillId="2" borderId="13" xfId="0" applyNumberFormat="1" applyFont="1" applyFill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166" fontId="2" fillId="0" borderId="13" xfId="1" applyNumberFormat="1" applyFont="1" applyFill="1" applyBorder="1" applyAlignment="1">
      <alignment horizontal="center"/>
    </xf>
    <xf numFmtId="166" fontId="6" fillId="0" borderId="13" xfId="0" applyNumberFormat="1" applyFont="1" applyBorder="1" applyAlignment="1">
      <alignment horizontal="center" vertical="center"/>
    </xf>
    <xf numFmtId="166" fontId="4" fillId="0" borderId="13" xfId="0" applyNumberFormat="1" applyFont="1" applyFill="1" applyBorder="1" applyAlignment="1">
      <alignment horizontal="center" vertical="center"/>
    </xf>
    <xf numFmtId="166" fontId="2" fillId="0" borderId="13" xfId="1" applyNumberFormat="1" applyFont="1" applyFill="1" applyBorder="1" applyAlignment="1" applyProtection="1">
      <alignment horizontal="center"/>
    </xf>
    <xf numFmtId="166" fontId="16" fillId="0" borderId="13" xfId="1" applyNumberFormat="1" applyFont="1" applyFill="1" applyBorder="1" applyAlignment="1" applyProtection="1">
      <alignment horizontal="center"/>
    </xf>
    <xf numFmtId="166" fontId="1" fillId="3" borderId="13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14" fillId="0" borderId="9" xfId="0" applyFont="1" applyBorder="1" applyProtection="1">
      <protection locked="0"/>
    </xf>
    <xf numFmtId="0" fontId="14" fillId="0" borderId="11" xfId="0" applyFont="1" applyBorder="1" applyProtection="1">
      <protection locked="0"/>
    </xf>
    <xf numFmtId="0" fontId="14" fillId="0" borderId="10" xfId="0" applyFont="1" applyBorder="1" applyProtection="1">
      <protection locked="0"/>
    </xf>
    <xf numFmtId="0" fontId="14" fillId="0" borderId="9" xfId="0" applyFont="1" applyBorder="1" applyAlignment="1" applyProtection="1">
      <protection locked="0"/>
    </xf>
    <xf numFmtId="0" fontId="15" fillId="0" borderId="3" xfId="0" applyFont="1" applyBorder="1" applyAlignment="1">
      <alignment horizontal="center"/>
    </xf>
    <xf numFmtId="0" fontId="1" fillId="3" borderId="9" xfId="0" applyFont="1" applyFill="1" applyBorder="1" applyAlignment="1">
      <alignment horizontal="right"/>
    </xf>
    <xf numFmtId="0" fontId="2" fillId="0" borderId="11" xfId="0" applyFont="1" applyBorder="1"/>
    <xf numFmtId="0" fontId="2" fillId="0" borderId="10" xfId="0" applyFont="1" applyBorder="1"/>
    <xf numFmtId="0" fontId="0" fillId="0" borderId="0" xfId="0" applyFont="1" applyAlignment="1"/>
    <xf numFmtId="0" fontId="13" fillId="3" borderId="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1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1" fillId="3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1" fillId="2" borderId="8" xfId="2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12" fillId="0" borderId="9" xfId="0" applyFont="1" applyBorder="1" applyAlignment="1" applyProtection="1">
      <alignment horizontal="center"/>
      <protection locked="0"/>
    </xf>
    <xf numFmtId="0" fontId="11" fillId="0" borderId="0" xfId="2" applyFont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160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19050</xdr:rowOff>
    </xdr:from>
    <xdr:to>
      <xdr:col>8</xdr:col>
      <xdr:colOff>838200</xdr:colOff>
      <xdr:row>5</xdr:row>
      <xdr:rowOff>123825</xdr:rowOff>
    </xdr:to>
    <xdr:pic>
      <xdr:nvPicPr>
        <xdr:cNvPr id="2" name="image00.jp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19050"/>
          <a:ext cx="7762875" cy="11049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showGridLines="0" tabSelected="1" workbookViewId="0">
      <selection activeCell="B26" sqref="B26:E26"/>
    </sheetView>
  </sheetViews>
  <sheetFormatPr defaultColWidth="14.42578125" defaultRowHeight="15.75" customHeight="1"/>
  <cols>
    <col min="1" max="1" width="3" bestFit="1" customWidth="1"/>
    <col min="2" max="2" width="22" customWidth="1"/>
    <col min="4" max="4" width="12.85546875" customWidth="1"/>
    <col min="5" max="5" width="11" customWidth="1"/>
    <col min="6" max="6" width="11.42578125" customWidth="1"/>
    <col min="7" max="7" width="16.85546875" customWidth="1"/>
  </cols>
  <sheetData>
    <row r="1" spans="1:11" ht="15.75" customHeight="1">
      <c r="A1" s="2"/>
      <c r="B1" s="2"/>
      <c r="C1" s="2"/>
      <c r="D1" s="2"/>
      <c r="E1" s="2"/>
      <c r="F1" s="2"/>
      <c r="G1" s="2"/>
      <c r="H1" s="2"/>
      <c r="I1" s="2"/>
    </row>
    <row r="2" spans="1:11" ht="15.75" customHeight="1">
      <c r="A2" s="2"/>
      <c r="B2" s="2"/>
      <c r="C2" s="2"/>
      <c r="D2" s="2"/>
      <c r="E2" s="2"/>
      <c r="F2" s="2"/>
      <c r="G2" s="2"/>
      <c r="H2" s="2"/>
      <c r="I2" s="2"/>
    </row>
    <row r="3" spans="1:11" ht="15.75" customHeight="1">
      <c r="A3" s="2"/>
      <c r="B3" s="2"/>
      <c r="C3" s="2"/>
      <c r="D3" s="2"/>
      <c r="E3" s="2"/>
      <c r="F3" s="2"/>
      <c r="G3" s="2"/>
      <c r="H3" s="2"/>
      <c r="I3" s="2"/>
    </row>
    <row r="4" spans="1:11" ht="15.75" customHeight="1">
      <c r="A4" s="2"/>
      <c r="B4" s="2"/>
      <c r="C4" s="2"/>
      <c r="D4" s="2"/>
      <c r="E4" s="2"/>
      <c r="F4" s="2"/>
      <c r="G4" s="2"/>
      <c r="H4" s="2"/>
      <c r="I4" s="2"/>
    </row>
    <row r="5" spans="1:11" ht="15.75" customHeight="1">
      <c r="A5" s="2"/>
      <c r="B5" s="2"/>
      <c r="C5" s="2"/>
      <c r="D5" s="2"/>
      <c r="E5" s="2"/>
      <c r="F5" s="2"/>
      <c r="G5" s="2"/>
      <c r="H5" s="2"/>
      <c r="I5" s="2"/>
    </row>
    <row r="6" spans="1:11" ht="15.75" customHeight="1">
      <c r="A6" s="2"/>
      <c r="B6" s="2"/>
      <c r="C6" s="2"/>
      <c r="D6" s="2"/>
      <c r="E6" s="2"/>
      <c r="F6" s="2"/>
      <c r="G6" s="2"/>
      <c r="H6" s="2"/>
      <c r="I6" s="2"/>
    </row>
    <row r="7" spans="1:11" ht="15.75" customHeight="1">
      <c r="A7" s="2"/>
      <c r="B7" s="2"/>
      <c r="C7" s="2"/>
      <c r="D7" s="2"/>
      <c r="E7" s="2"/>
      <c r="F7" s="2"/>
      <c r="G7" s="2"/>
      <c r="H7" s="129" t="s">
        <v>598</v>
      </c>
      <c r="I7" s="129"/>
    </row>
    <row r="8" spans="1:11" ht="15.75" customHeight="1">
      <c r="A8" s="113" t="s">
        <v>6</v>
      </c>
      <c r="B8" s="114"/>
      <c r="C8" s="104"/>
      <c r="D8" s="105"/>
      <c r="E8" s="105"/>
      <c r="F8" s="105"/>
      <c r="G8" s="105"/>
      <c r="H8" s="105"/>
      <c r="I8" s="106"/>
      <c r="K8" s="46"/>
    </row>
    <row r="9" spans="1:11" ht="15.75" customHeight="1">
      <c r="A9" s="115"/>
      <c r="B9" s="116"/>
      <c r="C9" s="107"/>
      <c r="D9" s="108"/>
      <c r="E9" s="108"/>
      <c r="F9" s="108"/>
      <c r="G9" s="108"/>
      <c r="H9" s="108"/>
      <c r="I9" s="109"/>
    </row>
    <row r="10" spans="1:11" ht="15.75" customHeight="1">
      <c r="A10" s="117"/>
      <c r="B10" s="118"/>
      <c r="C10" s="110"/>
      <c r="D10" s="111"/>
      <c r="E10" s="111"/>
      <c r="F10" s="111"/>
      <c r="G10" s="111"/>
      <c r="H10" s="111"/>
      <c r="I10" s="112"/>
    </row>
    <row r="11" spans="1:11" ht="15" customHeight="1">
      <c r="A11" s="122" t="s">
        <v>27</v>
      </c>
      <c r="B11" s="123"/>
      <c r="C11" s="131"/>
      <c r="D11" s="120"/>
      <c r="E11" s="120"/>
      <c r="F11" s="120"/>
      <c r="G11" s="120"/>
      <c r="H11" s="120"/>
      <c r="I11" s="121"/>
    </row>
    <row r="12" spans="1:11" ht="15" customHeight="1"/>
    <row r="13" spans="1:11" ht="15" customHeight="1">
      <c r="A13" s="122" t="s">
        <v>30</v>
      </c>
      <c r="B13" s="123"/>
      <c r="C13" s="119"/>
      <c r="D13" s="120"/>
      <c r="E13" s="120"/>
      <c r="F13" s="120"/>
      <c r="G13" s="120"/>
      <c r="H13" s="120"/>
      <c r="I13" s="121"/>
    </row>
    <row r="14" spans="1:11" ht="15" customHeight="1"/>
    <row r="15" spans="1:11" ht="15" customHeight="1">
      <c r="A15" s="130" t="s">
        <v>35</v>
      </c>
      <c r="B15" s="96"/>
      <c r="C15" s="96"/>
      <c r="D15" s="96"/>
      <c r="E15" s="96"/>
      <c r="F15" s="96"/>
      <c r="G15" s="96"/>
      <c r="H15" s="96"/>
      <c r="I15" s="97"/>
    </row>
    <row r="16" spans="1:11" ht="15" customHeight="1"/>
    <row r="17" spans="1:9" ht="15" customHeight="1">
      <c r="A17" s="48" t="s">
        <v>43</v>
      </c>
      <c r="B17" s="99" t="s">
        <v>49</v>
      </c>
      <c r="C17" s="124"/>
      <c r="D17" s="124"/>
      <c r="E17" s="125"/>
      <c r="F17" s="48" t="s">
        <v>52</v>
      </c>
      <c r="G17" s="48" t="s">
        <v>55</v>
      </c>
      <c r="H17" s="48" t="s">
        <v>56</v>
      </c>
      <c r="I17" s="48" t="s">
        <v>57</v>
      </c>
    </row>
    <row r="18" spans="1:9" ht="15" customHeight="1">
      <c r="A18" s="49">
        <v>1</v>
      </c>
      <c r="B18" s="126"/>
      <c r="C18" s="127"/>
      <c r="D18" s="127"/>
      <c r="E18" s="128"/>
      <c r="F18" s="50"/>
      <c r="G18" s="51">
        <f>IFERROR(VLOOKUP(B18,Materiais!A:C,3,FALSE),0)</f>
        <v>0</v>
      </c>
      <c r="H18" s="51">
        <f t="shared" ref="H18:H32" si="0">G18*F18</f>
        <v>0</v>
      </c>
      <c r="I18" s="52"/>
    </row>
    <row r="19" spans="1:9" ht="15" customHeight="1">
      <c r="A19" s="49">
        <v>2</v>
      </c>
      <c r="B19" s="126"/>
      <c r="C19" s="127"/>
      <c r="D19" s="127"/>
      <c r="E19" s="128"/>
      <c r="F19" s="53"/>
      <c r="G19" s="51">
        <f>IFERROR(VLOOKUP(B19,Materiais!A:C,3,FALSE),0)</f>
        <v>0</v>
      </c>
      <c r="H19" s="51">
        <f t="shared" si="0"/>
        <v>0</v>
      </c>
      <c r="I19" s="52"/>
    </row>
    <row r="20" spans="1:9" ht="15" customHeight="1">
      <c r="A20" s="49">
        <v>3</v>
      </c>
      <c r="B20" s="126"/>
      <c r="C20" s="127"/>
      <c r="D20" s="127"/>
      <c r="E20" s="128"/>
      <c r="F20" s="53"/>
      <c r="G20" s="51">
        <f>IFERROR(VLOOKUP(B20,Materiais!A:C,3,FALSE),0)</f>
        <v>0</v>
      </c>
      <c r="H20" s="51">
        <f t="shared" si="0"/>
        <v>0</v>
      </c>
      <c r="I20" s="52"/>
    </row>
    <row r="21" spans="1:9" ht="15" customHeight="1">
      <c r="A21" s="49">
        <v>4</v>
      </c>
      <c r="B21" s="126"/>
      <c r="C21" s="127"/>
      <c r="D21" s="127"/>
      <c r="E21" s="128"/>
      <c r="F21" s="53"/>
      <c r="G21" s="51">
        <f>IFERROR(VLOOKUP(B21,Materiais!A:C,3,FALSE),0)</f>
        <v>0</v>
      </c>
      <c r="H21" s="51">
        <f t="shared" si="0"/>
        <v>0</v>
      </c>
      <c r="I21" s="52"/>
    </row>
    <row r="22" spans="1:9" ht="15" customHeight="1">
      <c r="A22" s="49">
        <v>5</v>
      </c>
      <c r="B22" s="126"/>
      <c r="C22" s="127"/>
      <c r="D22" s="127"/>
      <c r="E22" s="128"/>
      <c r="F22" s="50"/>
      <c r="G22" s="51">
        <f>IFERROR(VLOOKUP(B22,Materiais!A:C,3,FALSE),0)</f>
        <v>0</v>
      </c>
      <c r="H22" s="51">
        <f t="shared" si="0"/>
        <v>0</v>
      </c>
      <c r="I22" s="52"/>
    </row>
    <row r="23" spans="1:9" ht="15" customHeight="1">
      <c r="A23" s="49">
        <v>6</v>
      </c>
      <c r="B23" s="126"/>
      <c r="C23" s="127"/>
      <c r="D23" s="127"/>
      <c r="E23" s="128"/>
      <c r="F23" s="53"/>
      <c r="G23" s="51">
        <f>IFERROR(VLOOKUP(B23,Materiais!A:C,3,FALSE),0)</f>
        <v>0</v>
      </c>
      <c r="H23" s="51">
        <f t="shared" si="0"/>
        <v>0</v>
      </c>
      <c r="I23" s="52"/>
    </row>
    <row r="24" spans="1:9" ht="15" customHeight="1">
      <c r="A24" s="49">
        <v>7</v>
      </c>
      <c r="B24" s="126"/>
      <c r="C24" s="127"/>
      <c r="D24" s="127"/>
      <c r="E24" s="128"/>
      <c r="F24" s="53"/>
      <c r="G24" s="51">
        <f>IFERROR(VLOOKUP(B24,Materiais!A:C,3,FALSE),0)</f>
        <v>0</v>
      </c>
      <c r="H24" s="51">
        <f t="shared" si="0"/>
        <v>0</v>
      </c>
      <c r="I24" s="52"/>
    </row>
    <row r="25" spans="1:9" ht="15" customHeight="1">
      <c r="A25" s="49">
        <v>8</v>
      </c>
      <c r="B25" s="126"/>
      <c r="C25" s="127"/>
      <c r="D25" s="127"/>
      <c r="E25" s="128"/>
      <c r="F25" s="53"/>
      <c r="G25" s="51">
        <f>IFERROR(VLOOKUP(B25,Materiais!A:C,3,FALSE),0)</f>
        <v>0</v>
      </c>
      <c r="H25" s="51">
        <f t="shared" si="0"/>
        <v>0</v>
      </c>
      <c r="I25" s="52"/>
    </row>
    <row r="26" spans="1:9" ht="15" customHeight="1">
      <c r="A26" s="49">
        <v>9</v>
      </c>
      <c r="B26" s="126"/>
      <c r="C26" s="127"/>
      <c r="D26" s="127"/>
      <c r="E26" s="128"/>
      <c r="F26" s="53"/>
      <c r="G26" s="51">
        <f>IFERROR(VLOOKUP(B26,Materiais!A:C,3,FALSE),0)</f>
        <v>0</v>
      </c>
      <c r="H26" s="51">
        <f t="shared" si="0"/>
        <v>0</v>
      </c>
      <c r="I26" s="52"/>
    </row>
    <row r="27" spans="1:9" ht="15" customHeight="1">
      <c r="A27" s="49">
        <v>10</v>
      </c>
      <c r="B27" s="126"/>
      <c r="C27" s="127"/>
      <c r="D27" s="127"/>
      <c r="E27" s="128"/>
      <c r="F27" s="53"/>
      <c r="G27" s="51">
        <f>IFERROR(VLOOKUP(B27,Materiais!A:C,3,FALSE),0)</f>
        <v>0</v>
      </c>
      <c r="H27" s="51">
        <f t="shared" si="0"/>
        <v>0</v>
      </c>
      <c r="I27" s="52"/>
    </row>
    <row r="28" spans="1:9" ht="15" customHeight="1">
      <c r="A28" s="49">
        <v>11</v>
      </c>
      <c r="B28" s="126"/>
      <c r="C28" s="127"/>
      <c r="D28" s="127"/>
      <c r="E28" s="128"/>
      <c r="F28" s="53"/>
      <c r="G28" s="51">
        <f>IFERROR(VLOOKUP(B28,Materiais!A:C,3,FALSE),0)</f>
        <v>0</v>
      </c>
      <c r="H28" s="51">
        <f t="shared" si="0"/>
        <v>0</v>
      </c>
      <c r="I28" s="52"/>
    </row>
    <row r="29" spans="1:9" ht="15" customHeight="1">
      <c r="A29" s="49">
        <v>12</v>
      </c>
      <c r="B29" s="126"/>
      <c r="C29" s="127"/>
      <c r="D29" s="127"/>
      <c r="E29" s="128"/>
      <c r="F29" s="53"/>
      <c r="G29" s="51">
        <f>IFERROR(VLOOKUP(B29,Materiais!A:C,3,FALSE),0)</f>
        <v>0</v>
      </c>
      <c r="H29" s="51">
        <f t="shared" si="0"/>
        <v>0</v>
      </c>
      <c r="I29" s="52"/>
    </row>
    <row r="30" spans="1:9" ht="15" customHeight="1">
      <c r="A30" s="49">
        <v>13</v>
      </c>
      <c r="B30" s="126"/>
      <c r="C30" s="127"/>
      <c r="D30" s="127"/>
      <c r="E30" s="128"/>
      <c r="F30" s="53"/>
      <c r="G30" s="51">
        <f>IFERROR(VLOOKUP(B30,Materiais!A:C,3,FALSE),0)</f>
        <v>0</v>
      </c>
      <c r="H30" s="51">
        <f t="shared" si="0"/>
        <v>0</v>
      </c>
      <c r="I30" s="52"/>
    </row>
    <row r="31" spans="1:9" ht="15" customHeight="1">
      <c r="A31" s="49">
        <v>14</v>
      </c>
      <c r="B31" s="126"/>
      <c r="C31" s="127"/>
      <c r="D31" s="127"/>
      <c r="E31" s="128"/>
      <c r="F31" s="53"/>
      <c r="G31" s="51">
        <f>IFERROR(VLOOKUP(B31,Materiais!A:C,3,FALSE),0)</f>
        <v>0</v>
      </c>
      <c r="H31" s="51">
        <f t="shared" si="0"/>
        <v>0</v>
      </c>
      <c r="I31" s="52"/>
    </row>
    <row r="32" spans="1:9" ht="15" customHeight="1">
      <c r="A32" s="49">
        <v>15</v>
      </c>
      <c r="B32" s="126"/>
      <c r="C32" s="127"/>
      <c r="D32" s="127"/>
      <c r="E32" s="128"/>
      <c r="F32" s="53"/>
      <c r="G32" s="51">
        <f>IFERROR(VLOOKUP(B32,Materiais!A:C,3,FALSE),0)</f>
        <v>0</v>
      </c>
      <c r="H32" s="51">
        <f t="shared" si="0"/>
        <v>0</v>
      </c>
      <c r="I32" s="52"/>
    </row>
    <row r="33" spans="1:9" ht="15" customHeight="1">
      <c r="A33" s="49">
        <v>16</v>
      </c>
      <c r="B33" s="126"/>
      <c r="C33" s="127"/>
      <c r="D33" s="127"/>
      <c r="E33" s="128"/>
      <c r="F33" s="53"/>
      <c r="G33" s="51">
        <f>IFERROR(VLOOKUP(B33,Materiais!A:C,3,FALSE),0)</f>
        <v>0</v>
      </c>
      <c r="H33" s="51">
        <f t="shared" ref="H33:H47" si="1">G33*F33</f>
        <v>0</v>
      </c>
      <c r="I33" s="52"/>
    </row>
    <row r="34" spans="1:9" ht="15" customHeight="1">
      <c r="A34" s="49">
        <v>17</v>
      </c>
      <c r="B34" s="126"/>
      <c r="C34" s="127"/>
      <c r="D34" s="127"/>
      <c r="E34" s="128"/>
      <c r="F34" s="53"/>
      <c r="G34" s="51">
        <f>IFERROR(VLOOKUP(B34,Materiais!A:C,3,FALSE),0)</f>
        <v>0</v>
      </c>
      <c r="H34" s="51">
        <f t="shared" si="1"/>
        <v>0</v>
      </c>
      <c r="I34" s="52"/>
    </row>
    <row r="35" spans="1:9" ht="15" customHeight="1">
      <c r="A35" s="49">
        <v>18</v>
      </c>
      <c r="B35" s="126"/>
      <c r="C35" s="127"/>
      <c r="D35" s="127"/>
      <c r="E35" s="128"/>
      <c r="F35" s="53"/>
      <c r="G35" s="51">
        <f>IFERROR(VLOOKUP(B35,Materiais!A:C,3,FALSE),0)</f>
        <v>0</v>
      </c>
      <c r="H35" s="51">
        <f t="shared" si="1"/>
        <v>0</v>
      </c>
      <c r="I35" s="52"/>
    </row>
    <row r="36" spans="1:9" ht="15" customHeight="1">
      <c r="A36" s="49">
        <v>19</v>
      </c>
      <c r="B36" s="126"/>
      <c r="C36" s="127"/>
      <c r="D36" s="127"/>
      <c r="E36" s="128"/>
      <c r="F36" s="53"/>
      <c r="G36" s="51">
        <f>IFERROR(VLOOKUP(B36,Materiais!A:C,3,FALSE),0)</f>
        <v>0</v>
      </c>
      <c r="H36" s="51">
        <f>G36*F36</f>
        <v>0</v>
      </c>
      <c r="I36" s="52"/>
    </row>
    <row r="37" spans="1:9" ht="15" customHeight="1">
      <c r="A37" s="49">
        <v>20</v>
      </c>
      <c r="B37" s="126"/>
      <c r="C37" s="127"/>
      <c r="D37" s="127"/>
      <c r="E37" s="128"/>
      <c r="F37" s="53"/>
      <c r="G37" s="51">
        <f>IFERROR(VLOOKUP(B37,Materiais!A:C,3,FALSE),0)</f>
        <v>0</v>
      </c>
      <c r="H37" s="51">
        <f t="shared" si="1"/>
        <v>0</v>
      </c>
      <c r="I37" s="52"/>
    </row>
    <row r="38" spans="1:9" ht="15" customHeight="1">
      <c r="A38" s="49">
        <v>21</v>
      </c>
      <c r="B38" s="126"/>
      <c r="C38" s="127"/>
      <c r="D38" s="127"/>
      <c r="E38" s="128"/>
      <c r="F38" s="53"/>
      <c r="G38" s="51">
        <f>IFERROR(VLOOKUP(B38,Materiais!A:C,3,FALSE),0)</f>
        <v>0</v>
      </c>
      <c r="H38" s="51">
        <f t="shared" si="1"/>
        <v>0</v>
      </c>
      <c r="I38" s="52"/>
    </row>
    <row r="39" spans="1:9" ht="15" customHeight="1">
      <c r="A39" s="49">
        <v>22</v>
      </c>
      <c r="B39" s="126"/>
      <c r="C39" s="127"/>
      <c r="D39" s="127"/>
      <c r="E39" s="128"/>
      <c r="F39" s="53"/>
      <c r="G39" s="51">
        <f>IFERROR(VLOOKUP(B39,Materiais!A:C,3,FALSE),0)</f>
        <v>0</v>
      </c>
      <c r="H39" s="51">
        <f t="shared" si="1"/>
        <v>0</v>
      </c>
      <c r="I39" s="52"/>
    </row>
    <row r="40" spans="1:9" ht="15" customHeight="1">
      <c r="A40" s="49">
        <v>23</v>
      </c>
      <c r="B40" s="126"/>
      <c r="C40" s="127"/>
      <c r="D40" s="127"/>
      <c r="E40" s="128"/>
      <c r="F40" s="53"/>
      <c r="G40" s="51">
        <f>IFERROR(VLOOKUP(B40,Materiais!A:C,3,FALSE),0)</f>
        <v>0</v>
      </c>
      <c r="H40" s="51">
        <f t="shared" si="1"/>
        <v>0</v>
      </c>
      <c r="I40" s="52"/>
    </row>
    <row r="41" spans="1:9" ht="15" customHeight="1">
      <c r="A41" s="49">
        <v>24</v>
      </c>
      <c r="B41" s="126"/>
      <c r="C41" s="127"/>
      <c r="D41" s="127"/>
      <c r="E41" s="128"/>
      <c r="F41" s="53"/>
      <c r="G41" s="51">
        <f>IFERROR(VLOOKUP(B41,Materiais!A:C,3,FALSE),0)</f>
        <v>0</v>
      </c>
      <c r="H41" s="51">
        <f t="shared" si="1"/>
        <v>0</v>
      </c>
      <c r="I41" s="52"/>
    </row>
    <row r="42" spans="1:9" ht="15" customHeight="1">
      <c r="A42" s="49">
        <v>25</v>
      </c>
      <c r="B42" s="126"/>
      <c r="C42" s="127"/>
      <c r="D42" s="127"/>
      <c r="E42" s="128"/>
      <c r="F42" s="53"/>
      <c r="G42" s="51">
        <f>IFERROR(VLOOKUP(B42,Materiais!A:C,3,FALSE),0)</f>
        <v>0</v>
      </c>
      <c r="H42" s="51">
        <f t="shared" si="1"/>
        <v>0</v>
      </c>
      <c r="I42" s="52"/>
    </row>
    <row r="43" spans="1:9" ht="15" customHeight="1">
      <c r="A43" s="49">
        <v>26</v>
      </c>
      <c r="B43" s="126"/>
      <c r="C43" s="127"/>
      <c r="D43" s="127"/>
      <c r="E43" s="128"/>
      <c r="F43" s="53"/>
      <c r="G43" s="51">
        <f>IFERROR(VLOOKUP(B43,Materiais!A:C,3,FALSE),0)</f>
        <v>0</v>
      </c>
      <c r="H43" s="51">
        <f t="shared" si="1"/>
        <v>0</v>
      </c>
      <c r="I43" s="52"/>
    </row>
    <row r="44" spans="1:9" ht="15" customHeight="1">
      <c r="A44" s="49">
        <v>27</v>
      </c>
      <c r="B44" s="126"/>
      <c r="C44" s="127"/>
      <c r="D44" s="127"/>
      <c r="E44" s="128"/>
      <c r="F44" s="53"/>
      <c r="G44" s="51">
        <f>IFERROR(VLOOKUP(B44,Materiais!A:C,3,FALSE),0)</f>
        <v>0</v>
      </c>
      <c r="H44" s="51">
        <f t="shared" si="1"/>
        <v>0</v>
      </c>
      <c r="I44" s="52"/>
    </row>
    <row r="45" spans="1:9" ht="15" customHeight="1">
      <c r="A45" s="49">
        <v>28</v>
      </c>
      <c r="B45" s="126"/>
      <c r="C45" s="127"/>
      <c r="D45" s="127"/>
      <c r="E45" s="128"/>
      <c r="F45" s="53"/>
      <c r="G45" s="51">
        <f>IFERROR(VLOOKUP(B45,Materiais!A:C,3,FALSE),0)</f>
        <v>0</v>
      </c>
      <c r="H45" s="51">
        <f t="shared" si="1"/>
        <v>0</v>
      </c>
      <c r="I45" s="52"/>
    </row>
    <row r="46" spans="1:9" ht="15" customHeight="1">
      <c r="A46" s="49">
        <v>29</v>
      </c>
      <c r="B46" s="126"/>
      <c r="C46" s="127"/>
      <c r="D46" s="127"/>
      <c r="E46" s="128"/>
      <c r="F46" s="53"/>
      <c r="G46" s="51">
        <f>IFERROR(VLOOKUP(B46,Materiais!A:C,3,FALSE),0)</f>
        <v>0</v>
      </c>
      <c r="H46" s="51">
        <f t="shared" si="1"/>
        <v>0</v>
      </c>
      <c r="I46" s="52"/>
    </row>
    <row r="47" spans="1:9" ht="15" customHeight="1">
      <c r="A47" s="49">
        <v>30</v>
      </c>
      <c r="B47" s="126"/>
      <c r="C47" s="127"/>
      <c r="D47" s="127"/>
      <c r="E47" s="128"/>
      <c r="F47" s="53"/>
      <c r="G47" s="51">
        <f>IFERROR(VLOOKUP(B47,Materiais!A:C,3,FALSE),0)</f>
        <v>0</v>
      </c>
      <c r="H47" s="51">
        <f t="shared" si="1"/>
        <v>0</v>
      </c>
      <c r="I47" s="52"/>
    </row>
    <row r="48" spans="1:9" ht="15" customHeight="1"/>
    <row r="49" spans="1:9" ht="15" customHeight="1">
      <c r="A49" s="102" t="s">
        <v>318</v>
      </c>
      <c r="B49" s="103"/>
      <c r="C49" s="103"/>
      <c r="D49" s="103"/>
      <c r="E49" s="103"/>
      <c r="F49" s="103"/>
      <c r="G49" s="103"/>
      <c r="H49" s="103"/>
      <c r="I49" s="103"/>
    </row>
    <row r="50" spans="1:9" ht="15" customHeight="1">
      <c r="A50" s="48" t="s">
        <v>43</v>
      </c>
      <c r="B50" s="99" t="s">
        <v>49</v>
      </c>
      <c r="C50" s="100"/>
      <c r="D50" s="100"/>
      <c r="E50" s="101"/>
      <c r="F50" s="48" t="s">
        <v>52</v>
      </c>
      <c r="G50" s="48" t="s">
        <v>55</v>
      </c>
      <c r="H50" s="48" t="s">
        <v>56</v>
      </c>
      <c r="I50" s="48" t="s">
        <v>57</v>
      </c>
    </row>
    <row r="51" spans="1:9" ht="15" customHeight="1">
      <c r="A51" s="49">
        <v>1</v>
      </c>
      <c r="B51" s="93"/>
      <c r="C51" s="91"/>
      <c r="D51" s="91"/>
      <c r="E51" s="92"/>
      <c r="F51" s="50"/>
      <c r="G51" s="54"/>
      <c r="H51" s="51">
        <f t="shared" ref="H51:H80" si="2">G51*F51</f>
        <v>0</v>
      </c>
      <c r="I51" s="52"/>
    </row>
    <row r="52" spans="1:9" ht="15" customHeight="1">
      <c r="A52" s="49">
        <v>2</v>
      </c>
      <c r="B52" s="90"/>
      <c r="C52" s="91"/>
      <c r="D52" s="91"/>
      <c r="E52" s="92"/>
      <c r="F52" s="53"/>
      <c r="G52" s="55"/>
      <c r="H52" s="51">
        <f t="shared" si="2"/>
        <v>0</v>
      </c>
      <c r="I52" s="52"/>
    </row>
    <row r="53" spans="1:9" ht="15" customHeight="1">
      <c r="A53" s="49">
        <v>3</v>
      </c>
      <c r="B53" s="90"/>
      <c r="C53" s="91"/>
      <c r="D53" s="91"/>
      <c r="E53" s="92"/>
      <c r="F53" s="53"/>
      <c r="G53" s="55"/>
      <c r="H53" s="51">
        <f t="shared" si="2"/>
        <v>0</v>
      </c>
      <c r="I53" s="52"/>
    </row>
    <row r="54" spans="1:9" s="62" customFormat="1" ht="15" customHeight="1">
      <c r="A54" s="49">
        <v>4</v>
      </c>
      <c r="B54" s="93"/>
      <c r="C54" s="91"/>
      <c r="D54" s="91"/>
      <c r="E54" s="92"/>
      <c r="F54" s="53"/>
      <c r="G54" s="55"/>
      <c r="H54" s="51">
        <f t="shared" si="2"/>
        <v>0</v>
      </c>
      <c r="I54" s="52"/>
    </row>
    <row r="55" spans="1:9" s="62" customFormat="1" ht="15" customHeight="1">
      <c r="A55" s="49">
        <v>5</v>
      </c>
      <c r="B55" s="93"/>
      <c r="C55" s="91"/>
      <c r="D55" s="91"/>
      <c r="E55" s="92"/>
      <c r="F55" s="53"/>
      <c r="G55" s="55"/>
      <c r="H55" s="51">
        <f t="shared" si="2"/>
        <v>0</v>
      </c>
      <c r="I55" s="52"/>
    </row>
    <row r="56" spans="1:9" s="62" customFormat="1" ht="15" customHeight="1">
      <c r="A56" s="49">
        <v>6</v>
      </c>
      <c r="B56" s="93"/>
      <c r="C56" s="91"/>
      <c r="D56" s="91"/>
      <c r="E56" s="92"/>
      <c r="F56" s="53"/>
      <c r="G56" s="55"/>
      <c r="H56" s="51">
        <f t="shared" si="2"/>
        <v>0</v>
      </c>
      <c r="I56" s="52"/>
    </row>
    <row r="57" spans="1:9" s="62" customFormat="1" ht="15" customHeight="1">
      <c r="A57" s="49">
        <v>7</v>
      </c>
      <c r="B57" s="93"/>
      <c r="C57" s="91"/>
      <c r="D57" s="91"/>
      <c r="E57" s="92"/>
      <c r="F57" s="53"/>
      <c r="G57" s="55"/>
      <c r="H57" s="51">
        <f t="shared" si="2"/>
        <v>0</v>
      </c>
      <c r="I57" s="52"/>
    </row>
    <row r="58" spans="1:9" s="62" customFormat="1" ht="15" customHeight="1">
      <c r="A58" s="49">
        <v>8</v>
      </c>
      <c r="B58" s="93"/>
      <c r="C58" s="91"/>
      <c r="D58" s="91"/>
      <c r="E58" s="92"/>
      <c r="F58" s="53"/>
      <c r="G58" s="55"/>
      <c r="H58" s="51">
        <f t="shared" si="2"/>
        <v>0</v>
      </c>
      <c r="I58" s="52"/>
    </row>
    <row r="59" spans="1:9" s="62" customFormat="1" ht="15" customHeight="1">
      <c r="A59" s="49">
        <v>9</v>
      </c>
      <c r="B59" s="93"/>
      <c r="C59" s="91"/>
      <c r="D59" s="91"/>
      <c r="E59" s="92"/>
      <c r="F59" s="53"/>
      <c r="G59" s="55"/>
      <c r="H59" s="51">
        <f t="shared" si="2"/>
        <v>0</v>
      </c>
      <c r="I59" s="52"/>
    </row>
    <row r="60" spans="1:9" s="62" customFormat="1" ht="15" customHeight="1">
      <c r="A60" s="49">
        <v>10</v>
      </c>
      <c r="B60" s="93"/>
      <c r="C60" s="91"/>
      <c r="D60" s="91"/>
      <c r="E60" s="92"/>
      <c r="F60" s="53"/>
      <c r="G60" s="55"/>
      <c r="H60" s="51">
        <f t="shared" si="2"/>
        <v>0</v>
      </c>
      <c r="I60" s="52"/>
    </row>
    <row r="61" spans="1:9" s="62" customFormat="1" ht="15" customHeight="1">
      <c r="A61" s="49">
        <v>11</v>
      </c>
      <c r="B61" s="93"/>
      <c r="C61" s="91"/>
      <c r="D61" s="91"/>
      <c r="E61" s="92"/>
      <c r="F61" s="53"/>
      <c r="G61" s="55"/>
      <c r="H61" s="51">
        <f t="shared" si="2"/>
        <v>0</v>
      </c>
      <c r="I61" s="52"/>
    </row>
    <row r="62" spans="1:9" s="62" customFormat="1" ht="15" customHeight="1">
      <c r="A62" s="49">
        <v>12</v>
      </c>
      <c r="B62" s="93"/>
      <c r="C62" s="91"/>
      <c r="D62" s="91"/>
      <c r="E62" s="92"/>
      <c r="F62" s="53"/>
      <c r="G62" s="55"/>
      <c r="H62" s="51">
        <f t="shared" si="2"/>
        <v>0</v>
      </c>
      <c r="I62" s="52"/>
    </row>
    <row r="63" spans="1:9" s="62" customFormat="1" ht="15" customHeight="1">
      <c r="A63" s="49">
        <v>13</v>
      </c>
      <c r="B63" s="93"/>
      <c r="C63" s="91"/>
      <c r="D63" s="91"/>
      <c r="E63" s="92"/>
      <c r="F63" s="53"/>
      <c r="G63" s="55"/>
      <c r="H63" s="51">
        <f t="shared" si="2"/>
        <v>0</v>
      </c>
      <c r="I63" s="52"/>
    </row>
    <row r="64" spans="1:9" s="62" customFormat="1" ht="15" customHeight="1">
      <c r="A64" s="49">
        <v>14</v>
      </c>
      <c r="B64" s="93"/>
      <c r="C64" s="91"/>
      <c r="D64" s="91"/>
      <c r="E64" s="92"/>
      <c r="F64" s="53"/>
      <c r="G64" s="55"/>
      <c r="H64" s="51">
        <f t="shared" si="2"/>
        <v>0</v>
      </c>
      <c r="I64" s="52"/>
    </row>
    <row r="65" spans="1:9" s="62" customFormat="1" ht="15" customHeight="1">
      <c r="A65" s="49">
        <v>15</v>
      </c>
      <c r="B65" s="93"/>
      <c r="C65" s="91"/>
      <c r="D65" s="91"/>
      <c r="E65" s="92"/>
      <c r="F65" s="53"/>
      <c r="G65" s="55"/>
      <c r="H65" s="51">
        <f t="shared" si="2"/>
        <v>0</v>
      </c>
      <c r="I65" s="52"/>
    </row>
    <row r="66" spans="1:9" s="62" customFormat="1" ht="15" customHeight="1">
      <c r="A66" s="49">
        <v>16</v>
      </c>
      <c r="B66" s="93"/>
      <c r="C66" s="91"/>
      <c r="D66" s="91"/>
      <c r="E66" s="92"/>
      <c r="F66" s="53"/>
      <c r="G66" s="55"/>
      <c r="H66" s="51">
        <f t="shared" si="2"/>
        <v>0</v>
      </c>
      <c r="I66" s="52"/>
    </row>
    <row r="67" spans="1:9" s="62" customFormat="1" ht="15" customHeight="1">
      <c r="A67" s="49">
        <v>17</v>
      </c>
      <c r="B67" s="93"/>
      <c r="C67" s="91"/>
      <c r="D67" s="91"/>
      <c r="E67" s="92"/>
      <c r="F67" s="53"/>
      <c r="G67" s="55"/>
      <c r="H67" s="51">
        <f t="shared" si="2"/>
        <v>0</v>
      </c>
      <c r="I67" s="52"/>
    </row>
    <row r="68" spans="1:9" s="62" customFormat="1" ht="15" customHeight="1">
      <c r="A68" s="49">
        <v>18</v>
      </c>
      <c r="B68" s="93"/>
      <c r="C68" s="91"/>
      <c r="D68" s="91"/>
      <c r="E68" s="92"/>
      <c r="F68" s="53"/>
      <c r="G68" s="55"/>
      <c r="H68" s="51">
        <f t="shared" si="2"/>
        <v>0</v>
      </c>
      <c r="I68" s="52"/>
    </row>
    <row r="69" spans="1:9" ht="15" customHeight="1">
      <c r="A69" s="49">
        <v>19</v>
      </c>
      <c r="B69" s="93"/>
      <c r="C69" s="91"/>
      <c r="D69" s="91"/>
      <c r="E69" s="92"/>
      <c r="F69" s="53"/>
      <c r="G69" s="55"/>
      <c r="H69" s="51">
        <f t="shared" si="2"/>
        <v>0</v>
      </c>
      <c r="I69" s="52"/>
    </row>
    <row r="70" spans="1:9" ht="15" customHeight="1">
      <c r="A70" s="49">
        <v>20</v>
      </c>
      <c r="B70" s="90"/>
      <c r="C70" s="91"/>
      <c r="D70" s="91"/>
      <c r="E70" s="92"/>
      <c r="F70" s="53"/>
      <c r="G70" s="55"/>
      <c r="H70" s="51">
        <f t="shared" si="2"/>
        <v>0</v>
      </c>
      <c r="I70" s="52"/>
    </row>
    <row r="71" spans="1:9" ht="15" customHeight="1">
      <c r="A71" s="49">
        <v>21</v>
      </c>
      <c r="B71" s="90"/>
      <c r="C71" s="91"/>
      <c r="D71" s="91"/>
      <c r="E71" s="92"/>
      <c r="F71" s="53"/>
      <c r="G71" s="55"/>
      <c r="H71" s="51">
        <f t="shared" si="2"/>
        <v>0</v>
      </c>
      <c r="I71" s="52"/>
    </row>
    <row r="72" spans="1:9" ht="15" customHeight="1">
      <c r="A72" s="49">
        <v>22</v>
      </c>
      <c r="B72" s="90"/>
      <c r="C72" s="91"/>
      <c r="D72" s="91"/>
      <c r="E72" s="92"/>
      <c r="F72" s="53"/>
      <c r="G72" s="55"/>
      <c r="H72" s="51">
        <f t="shared" si="2"/>
        <v>0</v>
      </c>
      <c r="I72" s="52"/>
    </row>
    <row r="73" spans="1:9" ht="15" customHeight="1">
      <c r="A73" s="49">
        <v>23</v>
      </c>
      <c r="B73" s="90"/>
      <c r="C73" s="91"/>
      <c r="D73" s="91"/>
      <c r="E73" s="92"/>
      <c r="F73" s="53"/>
      <c r="G73" s="55"/>
      <c r="H73" s="51">
        <f t="shared" si="2"/>
        <v>0</v>
      </c>
      <c r="I73" s="52"/>
    </row>
    <row r="74" spans="1:9" s="56" customFormat="1" ht="15" customHeight="1">
      <c r="A74" s="49">
        <v>24</v>
      </c>
      <c r="B74" s="90"/>
      <c r="C74" s="91"/>
      <c r="D74" s="91"/>
      <c r="E74" s="92"/>
      <c r="F74" s="53"/>
      <c r="G74" s="55"/>
      <c r="H74" s="51">
        <f t="shared" si="2"/>
        <v>0</v>
      </c>
      <c r="I74" s="52"/>
    </row>
    <row r="75" spans="1:9" s="56" customFormat="1" ht="15" customHeight="1">
      <c r="A75" s="49">
        <v>25</v>
      </c>
      <c r="B75" s="90"/>
      <c r="C75" s="91"/>
      <c r="D75" s="91"/>
      <c r="E75" s="92"/>
      <c r="F75" s="53"/>
      <c r="G75" s="55"/>
      <c r="H75" s="51">
        <f t="shared" si="2"/>
        <v>0</v>
      </c>
      <c r="I75" s="52"/>
    </row>
    <row r="76" spans="1:9" s="56" customFormat="1" ht="15" customHeight="1">
      <c r="A76" s="49">
        <v>26</v>
      </c>
      <c r="B76" s="90"/>
      <c r="C76" s="91"/>
      <c r="D76" s="91"/>
      <c r="E76" s="92"/>
      <c r="F76" s="53"/>
      <c r="G76" s="55"/>
      <c r="H76" s="51">
        <f t="shared" si="2"/>
        <v>0</v>
      </c>
      <c r="I76" s="52"/>
    </row>
    <row r="77" spans="1:9" s="56" customFormat="1" ht="15" customHeight="1">
      <c r="A77" s="49">
        <v>27</v>
      </c>
      <c r="B77" s="90"/>
      <c r="C77" s="91"/>
      <c r="D77" s="91"/>
      <c r="E77" s="92"/>
      <c r="F77" s="53"/>
      <c r="G77" s="55"/>
      <c r="H77" s="51">
        <f t="shared" si="2"/>
        <v>0</v>
      </c>
      <c r="I77" s="52"/>
    </row>
    <row r="78" spans="1:9" s="56" customFormat="1" ht="15" customHeight="1">
      <c r="A78" s="49">
        <v>28</v>
      </c>
      <c r="B78" s="90"/>
      <c r="C78" s="91"/>
      <c r="D78" s="91"/>
      <c r="E78" s="92"/>
      <c r="F78" s="53"/>
      <c r="G78" s="55"/>
      <c r="H78" s="51">
        <f t="shared" si="2"/>
        <v>0</v>
      </c>
      <c r="I78" s="52"/>
    </row>
    <row r="79" spans="1:9" ht="15" customHeight="1">
      <c r="A79" s="49">
        <v>29</v>
      </c>
      <c r="B79" s="90"/>
      <c r="C79" s="91"/>
      <c r="D79" s="91"/>
      <c r="E79" s="92"/>
      <c r="F79" s="53"/>
      <c r="G79" s="55"/>
      <c r="H79" s="51">
        <f t="shared" si="2"/>
        <v>0</v>
      </c>
      <c r="I79" s="52"/>
    </row>
    <row r="80" spans="1:9" ht="15" customHeight="1">
      <c r="A80" s="49">
        <v>30</v>
      </c>
      <c r="B80" s="90"/>
      <c r="C80" s="91"/>
      <c r="D80" s="91"/>
      <c r="E80" s="92"/>
      <c r="F80" s="53"/>
      <c r="G80" s="55"/>
      <c r="H80" s="51">
        <f t="shared" si="2"/>
        <v>0</v>
      </c>
      <c r="I80" s="52"/>
    </row>
    <row r="81" spans="1:9" ht="15" customHeight="1">
      <c r="B81" s="98"/>
      <c r="C81" s="98"/>
      <c r="D81" s="98"/>
      <c r="E81" s="98"/>
    </row>
    <row r="82" spans="1:9" ht="15" customHeight="1">
      <c r="A82" s="95" t="s">
        <v>375</v>
      </c>
      <c r="B82" s="96"/>
      <c r="C82" s="96"/>
      <c r="D82" s="96"/>
      <c r="E82" s="96"/>
      <c r="F82" s="96"/>
      <c r="G82" s="96"/>
      <c r="H82" s="97"/>
      <c r="I82" s="47">
        <f>SUM(H51:H80,H18:H47)</f>
        <v>0</v>
      </c>
    </row>
    <row r="83" spans="1:9" ht="15" customHeight="1">
      <c r="A83" s="31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95" t="s">
        <v>2</v>
      </c>
      <c r="B84" s="96"/>
      <c r="C84" s="96"/>
      <c r="D84" s="96"/>
      <c r="E84" s="96"/>
      <c r="F84" s="96"/>
      <c r="G84" s="96"/>
      <c r="H84" s="97"/>
      <c r="I84" s="47">
        <f>IF(C13="",0,IF(VLOOKUP(C13,Cadastros!A1:B8,2,FALSE)&lt;(SUMIF($I$18:$I$47,A84,$H$18:$H$47)+SUMIF($I$51:$I$80,A84,$H$51:$H$80)),VLOOKUP(C13,Cadastros!A1:B7,2,FALSE),SUMIF($I$18:$I$47,A84,$H$18:$H$47)+SUMIF($I$51:$I$80,A84,$H$51:$H$80)))</f>
        <v>0</v>
      </c>
    </row>
    <row r="85" spans="1:9" ht="15" customHeight="1">
      <c r="A85" s="95" t="s">
        <v>9</v>
      </c>
      <c r="B85" s="96"/>
      <c r="C85" s="96"/>
      <c r="D85" s="96"/>
      <c r="E85" s="96"/>
      <c r="F85" s="96"/>
      <c r="G85" s="96"/>
      <c r="H85" s="97"/>
      <c r="I85" s="47">
        <f>SUMIF($I$18:$I$47,A85,$H$18:$H$47)+SUMIF($I$51:$I$80,A85,$H$51:$H$80)</f>
        <v>0</v>
      </c>
    </row>
    <row r="86" spans="1:9" ht="15" customHeight="1">
      <c r="A86" s="95" t="s">
        <v>12</v>
      </c>
      <c r="B86" s="96"/>
      <c r="C86" s="96"/>
      <c r="D86" s="96"/>
      <c r="E86" s="96"/>
      <c r="F86" s="96"/>
      <c r="G86" s="96"/>
      <c r="H86" s="97"/>
      <c r="I86" s="47">
        <f>SUMIF($I$18:$I$47,A86,$H$18:$H$47)+SUMIF($I$51:$I$80,A86,$H$51:$H$80)</f>
        <v>0</v>
      </c>
    </row>
    <row r="87" spans="1:9" ht="15" customHeight="1">
      <c r="A87" s="95" t="s">
        <v>14</v>
      </c>
      <c r="B87" s="96"/>
      <c r="C87" s="96"/>
      <c r="D87" s="96"/>
      <c r="E87" s="96"/>
      <c r="F87" s="96"/>
      <c r="G87" s="96"/>
      <c r="H87" s="97"/>
      <c r="I87" s="47">
        <f>I82-I84-I85-I86-I88</f>
        <v>0</v>
      </c>
    </row>
    <row r="88" spans="1:9" ht="15" customHeight="1">
      <c r="A88" s="95" t="s">
        <v>16</v>
      </c>
      <c r="B88" s="96"/>
      <c r="C88" s="96"/>
      <c r="D88" s="96"/>
      <c r="E88" s="96"/>
      <c r="F88" s="96"/>
      <c r="G88" s="96"/>
      <c r="H88" s="97"/>
      <c r="I88" s="47">
        <f>SUMIF($I$18:$I$47,A88,$H$18:$H$47)+SUMIF($I$51:$I$80,A88,$H$51:$H$80)</f>
        <v>0</v>
      </c>
    </row>
    <row r="89" spans="1:9" ht="15.75" customHeight="1">
      <c r="A89" s="94" t="s">
        <v>600</v>
      </c>
      <c r="B89" s="94"/>
      <c r="C89" s="94"/>
      <c r="D89" s="94"/>
      <c r="E89" s="94"/>
      <c r="F89" s="94"/>
      <c r="G89" s="94"/>
      <c r="H89" s="94"/>
      <c r="I89" s="94"/>
    </row>
  </sheetData>
  <sheetProtection password="867D" sheet="1" objects="1" scenarios="1" insertRows="0"/>
  <mergeCells count="79">
    <mergeCell ref="B26:E26"/>
    <mergeCell ref="B25:E25"/>
    <mergeCell ref="B47:E47"/>
    <mergeCell ref="B80:E80"/>
    <mergeCell ref="H7:I7"/>
    <mergeCell ref="B43:E43"/>
    <mergeCell ref="B46:E46"/>
    <mergeCell ref="A15:I15"/>
    <mergeCell ref="B23:E23"/>
    <mergeCell ref="C11:I11"/>
    <mergeCell ref="A11:B11"/>
    <mergeCell ref="B19:E19"/>
    <mergeCell ref="B30:E30"/>
    <mergeCell ref="B29:E29"/>
    <mergeCell ref="B20:E20"/>
    <mergeCell ref="B21:E21"/>
    <mergeCell ref="B45:E45"/>
    <mergeCell ref="B44:E44"/>
    <mergeCell ref="B31:E31"/>
    <mergeCell ref="B32:E32"/>
    <mergeCell ref="B27:E27"/>
    <mergeCell ref="B28:E28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C8:I10"/>
    <mergeCell ref="A8:B10"/>
    <mergeCell ref="C13:I13"/>
    <mergeCell ref="A13:B13"/>
    <mergeCell ref="B24:E24"/>
    <mergeCell ref="B17:E17"/>
    <mergeCell ref="B22:E22"/>
    <mergeCell ref="B18:E18"/>
    <mergeCell ref="B79:E79"/>
    <mergeCell ref="B52:E52"/>
    <mergeCell ref="B51:E51"/>
    <mergeCell ref="B50:E50"/>
    <mergeCell ref="A49:I49"/>
    <mergeCell ref="B73:E73"/>
    <mergeCell ref="B71:E71"/>
    <mergeCell ref="B72:E72"/>
    <mergeCell ref="B53:E53"/>
    <mergeCell ref="B69:E69"/>
    <mergeCell ref="B70:E70"/>
    <mergeCell ref="B54:E54"/>
    <mergeCell ref="B55:E55"/>
    <mergeCell ref="B56:E56"/>
    <mergeCell ref="B57:E57"/>
    <mergeCell ref="B58:E58"/>
    <mergeCell ref="A89:I89"/>
    <mergeCell ref="A84:H84"/>
    <mergeCell ref="A85:H85"/>
    <mergeCell ref="B81:E81"/>
    <mergeCell ref="A88:H88"/>
    <mergeCell ref="A87:H87"/>
    <mergeCell ref="A82:H82"/>
    <mergeCell ref="A86:H86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74:E74"/>
    <mergeCell ref="B75:E75"/>
    <mergeCell ref="B76:E76"/>
    <mergeCell ref="B77:E77"/>
    <mergeCell ref="B78:E78"/>
  </mergeCells>
  <hyperlinks>
    <hyperlink ref="H7:I7" location="Materiais!A1" display="Lista de Materiais"/>
  </hyperlinks>
  <pageMargins left="0.511811024" right="0.511811024" top="0.78740157499999996" bottom="0.78740157499999996" header="0.31496062000000002" footer="0.31496062000000002"/>
  <pageSetup paperSize="9" scale="70" orientation="portrait" verticalDpi="0" r:id="rId1"/>
  <ignoredErrors>
    <ignoredError sqref="I87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Cadastros!$A$2:$A$7</xm:f>
          </x14:formula1>
          <xm:sqref>C13</xm:sqref>
        </x14:dataValidation>
        <x14:dataValidation type="list" allowBlank="1">
          <x14:formula1>
            <xm:f>Cadastros!$C$2:$C$6</xm:f>
          </x14:formula1>
          <xm:sqref>I18:I47 I51:I80</xm:sqref>
        </x14:dataValidation>
        <x14:dataValidation type="list" allowBlank="1">
          <x14:formula1>
            <xm:f>Materiais!$A$2:$A$466</xm:f>
          </x14:formula1>
          <xm:sqref>B18:E47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8" sqref="C7:C8"/>
    </sheetView>
  </sheetViews>
  <sheetFormatPr defaultColWidth="14.42578125" defaultRowHeight="15.75" customHeight="1"/>
  <cols>
    <col min="1" max="1" width="39" customWidth="1"/>
    <col min="2" max="2" width="6.140625" customWidth="1"/>
  </cols>
  <sheetData>
    <row r="1" spans="1:4" ht="15.75" customHeight="1">
      <c r="A1" s="1" t="s">
        <v>0</v>
      </c>
      <c r="B1" s="1" t="s">
        <v>2</v>
      </c>
      <c r="C1" s="1" t="s">
        <v>3</v>
      </c>
      <c r="D1" s="1" t="s">
        <v>4</v>
      </c>
    </row>
    <row r="2" spans="1:4" ht="15.75" customHeight="1">
      <c r="A2" s="3" t="s">
        <v>5</v>
      </c>
      <c r="B2" s="3">
        <v>8000</v>
      </c>
      <c r="C2" s="3" t="s">
        <v>2</v>
      </c>
      <c r="D2" s="3" t="s">
        <v>7</v>
      </c>
    </row>
    <row r="3" spans="1:4" ht="15.75" customHeight="1">
      <c r="A3" s="3" t="s">
        <v>8</v>
      </c>
      <c r="B3" s="3">
        <v>2000</v>
      </c>
      <c r="C3" s="3" t="s">
        <v>9</v>
      </c>
      <c r="D3" s="3" t="s">
        <v>10</v>
      </c>
    </row>
    <row r="4" spans="1:4" ht="15.75" customHeight="1">
      <c r="A4" s="3" t="s">
        <v>11</v>
      </c>
      <c r="B4" s="3">
        <v>12000</v>
      </c>
      <c r="C4" s="3" t="s">
        <v>12</v>
      </c>
    </row>
    <row r="5" spans="1:4" ht="15.75" customHeight="1">
      <c r="A5" s="3" t="s">
        <v>13</v>
      </c>
      <c r="B5" s="3">
        <v>10000</v>
      </c>
      <c r="C5" s="3" t="s">
        <v>14</v>
      </c>
    </row>
    <row r="6" spans="1:4" ht="15.75" customHeight="1">
      <c r="A6" s="3" t="s">
        <v>15</v>
      </c>
      <c r="B6" s="3">
        <v>8000</v>
      </c>
      <c r="C6" s="3" t="s">
        <v>16</v>
      </c>
    </row>
    <row r="7" spans="1:4" ht="15.75" customHeight="1">
      <c r="A7" s="3" t="s">
        <v>17</v>
      </c>
      <c r="B7" s="3">
        <v>8000</v>
      </c>
      <c r="C7" s="3"/>
    </row>
    <row r="8" spans="1:4" ht="15.75" customHeight="1">
      <c r="C8" s="3"/>
    </row>
  </sheetData>
  <sheetProtection password="867D"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9"/>
  <sheetViews>
    <sheetView showGridLines="0" workbookViewId="0">
      <pane ySplit="1" topLeftCell="A459" activePane="bottomLeft" state="frozen"/>
      <selection pane="bottomLeft" activeCell="A2" sqref="A2"/>
    </sheetView>
  </sheetViews>
  <sheetFormatPr defaultColWidth="14.42578125" defaultRowHeight="15" customHeight="1"/>
  <cols>
    <col min="1" max="1" width="64.28515625" bestFit="1" customWidth="1"/>
    <col min="2" max="2" width="19.5703125" style="40" customWidth="1"/>
    <col min="3" max="3" width="20.28515625" style="89" customWidth="1"/>
    <col min="4" max="4" width="14.7109375" hidden="1" customWidth="1"/>
    <col min="5" max="5" width="13.7109375" hidden="1" customWidth="1"/>
    <col min="6" max="6" width="34.140625" hidden="1" customWidth="1"/>
  </cols>
  <sheetData>
    <row r="1" spans="1:26" ht="15" customHeight="1">
      <c r="A1" s="41" t="s">
        <v>1</v>
      </c>
      <c r="B1" s="42" t="s">
        <v>18</v>
      </c>
      <c r="C1" s="87" t="s">
        <v>19</v>
      </c>
      <c r="D1" s="4" t="s">
        <v>20</v>
      </c>
      <c r="E1" s="5" t="s">
        <v>21</v>
      </c>
      <c r="F1" s="6" t="s">
        <v>22</v>
      </c>
      <c r="G1" s="132" t="s">
        <v>599</v>
      </c>
      <c r="H1" s="132"/>
    </row>
    <row r="2" spans="1:26" ht="15" customHeight="1">
      <c r="A2" s="59" t="s">
        <v>23</v>
      </c>
      <c r="B2" s="43" t="s">
        <v>24</v>
      </c>
      <c r="C2" s="80">
        <v>10.199999999999999</v>
      </c>
      <c r="D2" s="8" t="s">
        <v>25</v>
      </c>
      <c r="E2" s="9">
        <v>10.199999999999999</v>
      </c>
      <c r="F2" s="1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60" t="s">
        <v>26</v>
      </c>
      <c r="B3" s="44">
        <v>209821</v>
      </c>
      <c r="C3" s="81">
        <v>30</v>
      </c>
      <c r="D3" s="12" t="s">
        <v>25</v>
      </c>
      <c r="E3" s="13"/>
      <c r="F3" s="14"/>
    </row>
    <row r="4" spans="1:26" ht="15" customHeight="1">
      <c r="A4" s="60" t="s">
        <v>28</v>
      </c>
      <c r="B4" s="44">
        <v>150673</v>
      </c>
      <c r="C4" s="81">
        <v>35.799999999999997</v>
      </c>
      <c r="D4" s="12" t="s">
        <v>25</v>
      </c>
      <c r="E4" s="13"/>
      <c r="F4" s="14"/>
    </row>
    <row r="5" spans="1:26" ht="15" customHeight="1">
      <c r="A5" s="59" t="s">
        <v>29</v>
      </c>
      <c r="B5" s="43">
        <v>126292</v>
      </c>
      <c r="C5" s="80">
        <f>500*0.0384</f>
        <v>19.2</v>
      </c>
      <c r="D5" s="8" t="s">
        <v>25</v>
      </c>
      <c r="E5" s="9">
        <v>19.2</v>
      </c>
      <c r="F5" s="10" t="s">
        <v>31</v>
      </c>
    </row>
    <row r="6" spans="1:26" ht="15" customHeight="1">
      <c r="A6" s="59" t="s">
        <v>32</v>
      </c>
      <c r="B6" s="43" t="s">
        <v>24</v>
      </c>
      <c r="C6" s="80">
        <v>15.65</v>
      </c>
      <c r="D6" s="8" t="s">
        <v>25</v>
      </c>
      <c r="E6" s="9">
        <v>15.65</v>
      </c>
      <c r="F6" s="10" t="s">
        <v>33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59" t="s">
        <v>34</v>
      </c>
      <c r="B7" s="43">
        <v>30988</v>
      </c>
      <c r="C7" s="80">
        <v>35</v>
      </c>
      <c r="D7" s="8" t="s">
        <v>25</v>
      </c>
      <c r="E7" s="9"/>
      <c r="F7" s="1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59" t="s">
        <v>36</v>
      </c>
      <c r="B8" s="43" t="s">
        <v>24</v>
      </c>
      <c r="C8" s="80">
        <v>1.85</v>
      </c>
      <c r="D8" s="8" t="s">
        <v>25</v>
      </c>
      <c r="E8" s="9">
        <v>1.85</v>
      </c>
      <c r="F8" s="10" t="s">
        <v>37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59" t="s">
        <v>38</v>
      </c>
      <c r="B9" s="43" t="s">
        <v>24</v>
      </c>
      <c r="C9" s="80">
        <v>15.65</v>
      </c>
      <c r="D9" s="8" t="s">
        <v>25</v>
      </c>
      <c r="E9" s="9">
        <v>15.65</v>
      </c>
      <c r="F9" s="10" t="s">
        <v>39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60" t="s">
        <v>40</v>
      </c>
      <c r="B10" s="44">
        <v>173975</v>
      </c>
      <c r="C10" s="81">
        <v>681.85</v>
      </c>
      <c r="D10" s="12" t="s">
        <v>25</v>
      </c>
      <c r="E10" s="13"/>
      <c r="F10" s="14"/>
    </row>
    <row r="11" spans="1:26" ht="15" customHeight="1">
      <c r="A11" s="60" t="s">
        <v>41</v>
      </c>
      <c r="B11" s="44">
        <v>14885</v>
      </c>
      <c r="C11" s="81">
        <v>3.25</v>
      </c>
      <c r="D11" s="12" t="s">
        <v>25</v>
      </c>
      <c r="E11" s="13"/>
      <c r="F11" s="14"/>
    </row>
    <row r="12" spans="1:26" ht="15" customHeight="1">
      <c r="A12" s="60" t="s">
        <v>42</v>
      </c>
      <c r="B12" s="44">
        <v>271594</v>
      </c>
      <c r="C12" s="81">
        <v>2.52</v>
      </c>
      <c r="D12" s="12" t="s">
        <v>25</v>
      </c>
      <c r="E12" s="13"/>
      <c r="F12" s="14"/>
    </row>
    <row r="13" spans="1:26" ht="15" customHeight="1">
      <c r="A13" s="60" t="s">
        <v>44</v>
      </c>
      <c r="B13" s="44">
        <v>225606</v>
      </c>
      <c r="C13" s="81">
        <v>250</v>
      </c>
      <c r="D13" s="12" t="s">
        <v>25</v>
      </c>
      <c r="E13" s="13"/>
      <c r="F13" s="14"/>
    </row>
    <row r="14" spans="1:26" ht="15" customHeight="1">
      <c r="A14" s="60" t="s">
        <v>45</v>
      </c>
      <c r="B14" s="44">
        <v>274895</v>
      </c>
      <c r="C14" s="81">
        <v>2.6</v>
      </c>
      <c r="D14" s="12" t="s">
        <v>25</v>
      </c>
      <c r="E14" s="13"/>
      <c r="F14" s="14"/>
    </row>
    <row r="15" spans="1:26" ht="15" customHeight="1">
      <c r="A15" s="63" t="s">
        <v>629</v>
      </c>
      <c r="B15" s="65">
        <v>12840</v>
      </c>
      <c r="C15" s="82">
        <v>0.31</v>
      </c>
      <c r="D15" s="38"/>
      <c r="E15" s="13"/>
      <c r="F15" s="14"/>
    </row>
    <row r="16" spans="1:26" ht="15" customHeight="1">
      <c r="A16" s="60" t="s">
        <v>46</v>
      </c>
      <c r="B16" s="44">
        <v>24740</v>
      </c>
      <c r="C16" s="81">
        <v>4.75</v>
      </c>
      <c r="D16" s="12" t="s">
        <v>25</v>
      </c>
      <c r="E16" s="13"/>
      <c r="F16" s="14"/>
    </row>
    <row r="17" spans="1:6" ht="15" customHeight="1">
      <c r="A17" s="60" t="s">
        <v>47</v>
      </c>
      <c r="B17" s="44">
        <v>11096</v>
      </c>
      <c r="C17" s="81">
        <v>2.62</v>
      </c>
      <c r="D17" s="12" t="s">
        <v>25</v>
      </c>
      <c r="E17" s="13"/>
      <c r="F17" s="14"/>
    </row>
    <row r="18" spans="1:6" ht="15" customHeight="1">
      <c r="A18" s="60" t="s">
        <v>48</v>
      </c>
      <c r="B18" s="44">
        <v>2607</v>
      </c>
      <c r="C18" s="81">
        <v>3.6200000000000003E-2</v>
      </c>
      <c r="D18" s="12" t="s">
        <v>25</v>
      </c>
      <c r="E18" s="13"/>
      <c r="F18" s="14"/>
    </row>
    <row r="19" spans="1:6" ht="15" customHeight="1">
      <c r="A19" s="66" t="s">
        <v>656</v>
      </c>
      <c r="B19" s="44">
        <v>290144</v>
      </c>
      <c r="C19" s="81">
        <v>0.35</v>
      </c>
      <c r="D19" s="12" t="s">
        <v>25</v>
      </c>
      <c r="E19" s="13"/>
      <c r="F19" s="14"/>
    </row>
    <row r="20" spans="1:6" ht="15" customHeight="1">
      <c r="A20" s="66" t="s">
        <v>657</v>
      </c>
      <c r="B20" s="44">
        <v>290149</v>
      </c>
      <c r="C20" s="81">
        <v>0.32</v>
      </c>
      <c r="D20" s="12" t="s">
        <v>25</v>
      </c>
      <c r="E20" s="13"/>
      <c r="F20" s="22"/>
    </row>
    <row r="21" spans="1:6" ht="15" customHeight="1">
      <c r="A21" s="60" t="s">
        <v>50</v>
      </c>
      <c r="B21" s="44">
        <v>3000</v>
      </c>
      <c r="C21" s="81">
        <v>20</v>
      </c>
      <c r="D21" s="12" t="s">
        <v>25</v>
      </c>
      <c r="E21" s="13"/>
      <c r="F21" s="22"/>
    </row>
    <row r="22" spans="1:6" s="70" customFormat="1" ht="15" customHeight="1">
      <c r="A22" s="64" t="s">
        <v>658</v>
      </c>
      <c r="B22" s="65">
        <v>276456</v>
      </c>
      <c r="C22" s="85">
        <v>0.1172</v>
      </c>
      <c r="D22" s="67"/>
      <c r="E22" s="68"/>
      <c r="F22" s="69"/>
    </row>
    <row r="23" spans="1:6" s="70" customFormat="1" ht="15" customHeight="1">
      <c r="A23" s="64" t="s">
        <v>659</v>
      </c>
      <c r="B23" s="65">
        <v>2950</v>
      </c>
      <c r="C23" s="85">
        <v>0.28000000000000003</v>
      </c>
      <c r="D23" s="67"/>
      <c r="E23" s="68"/>
      <c r="F23" s="69"/>
    </row>
    <row r="24" spans="1:6" ht="15" customHeight="1">
      <c r="A24" s="60" t="s">
        <v>51</v>
      </c>
      <c r="B24" s="44">
        <v>2879</v>
      </c>
      <c r="C24" s="81">
        <v>3.94</v>
      </c>
      <c r="D24" s="12" t="s">
        <v>25</v>
      </c>
      <c r="E24" s="13"/>
      <c r="F24" s="22"/>
    </row>
    <row r="25" spans="1:6" ht="15" customHeight="1">
      <c r="A25" s="66" t="s">
        <v>660</v>
      </c>
      <c r="B25" s="44">
        <v>2577</v>
      </c>
      <c r="C25" s="81">
        <v>0.67</v>
      </c>
      <c r="D25" s="12" t="s">
        <v>25</v>
      </c>
      <c r="E25" s="13"/>
      <c r="F25" s="22"/>
    </row>
    <row r="26" spans="1:6" ht="15" customHeight="1">
      <c r="A26" s="60" t="s">
        <v>53</v>
      </c>
      <c r="B26" s="44">
        <v>237256</v>
      </c>
      <c r="C26" s="81">
        <v>2.83</v>
      </c>
      <c r="D26" s="12" t="s">
        <v>25</v>
      </c>
      <c r="E26" s="13"/>
      <c r="F26" s="22"/>
    </row>
    <row r="27" spans="1:6" ht="15" customHeight="1">
      <c r="A27" s="60" t="s">
        <v>54</v>
      </c>
      <c r="B27" s="44" t="s">
        <v>24</v>
      </c>
      <c r="C27" s="81">
        <v>2.0099999999999998</v>
      </c>
      <c r="D27" s="12" t="s">
        <v>25</v>
      </c>
      <c r="E27" s="16">
        <v>2.0099999999999998</v>
      </c>
      <c r="F27" s="17" t="s">
        <v>58</v>
      </c>
    </row>
    <row r="28" spans="1:6" ht="15" customHeight="1">
      <c r="A28" s="60" t="s">
        <v>60</v>
      </c>
      <c r="B28" s="44" t="s">
        <v>24</v>
      </c>
      <c r="C28" s="81">
        <v>8.1199999999999992</v>
      </c>
      <c r="D28" s="12"/>
      <c r="E28" s="16"/>
      <c r="F28" s="17" t="s">
        <v>61</v>
      </c>
    </row>
    <row r="29" spans="1:6" ht="15" customHeight="1">
      <c r="A29" s="60" t="s">
        <v>62</v>
      </c>
      <c r="B29" s="44" t="s">
        <v>24</v>
      </c>
      <c r="C29" s="81">
        <v>8.1199999999999992</v>
      </c>
      <c r="D29" s="18"/>
      <c r="E29" s="16"/>
      <c r="F29" s="17" t="s">
        <v>63</v>
      </c>
    </row>
    <row r="30" spans="1:6" ht="15" customHeight="1">
      <c r="A30" s="60" t="s">
        <v>59</v>
      </c>
      <c r="B30" s="44">
        <v>26999</v>
      </c>
      <c r="C30" s="81">
        <v>5.71</v>
      </c>
      <c r="D30" s="18" t="s">
        <v>25</v>
      </c>
      <c r="E30" s="13"/>
      <c r="F30" s="22"/>
    </row>
    <row r="31" spans="1:6" s="70" customFormat="1" ht="15" customHeight="1">
      <c r="A31" s="64" t="s">
        <v>661</v>
      </c>
      <c r="B31" s="65">
        <v>165085</v>
      </c>
      <c r="C31" s="85">
        <v>22.28</v>
      </c>
      <c r="D31" s="67"/>
      <c r="E31" s="68"/>
      <c r="F31" s="69"/>
    </row>
    <row r="32" spans="1:6" ht="15" customHeight="1">
      <c r="A32" s="60" t="s">
        <v>65</v>
      </c>
      <c r="B32" s="44" t="s">
        <v>24</v>
      </c>
      <c r="C32" s="81">
        <v>11.89</v>
      </c>
      <c r="D32" s="18" t="s">
        <v>25</v>
      </c>
      <c r="E32" s="16">
        <v>11.89</v>
      </c>
      <c r="F32" s="17" t="s">
        <v>64</v>
      </c>
    </row>
    <row r="33" spans="1:6" ht="15" customHeight="1">
      <c r="A33" s="60" t="s">
        <v>66</v>
      </c>
      <c r="B33" s="44" t="s">
        <v>24</v>
      </c>
      <c r="C33" s="81">
        <v>15</v>
      </c>
      <c r="D33" s="18" t="s">
        <v>25</v>
      </c>
      <c r="E33" s="16">
        <v>3.68</v>
      </c>
      <c r="F33" s="17" t="s">
        <v>67</v>
      </c>
    </row>
    <row r="34" spans="1:6" ht="15" customHeight="1">
      <c r="A34" s="60" t="s">
        <v>68</v>
      </c>
      <c r="B34" s="44" t="s">
        <v>24</v>
      </c>
      <c r="C34" s="81">
        <v>15.06</v>
      </c>
      <c r="D34" s="18" t="s">
        <v>25</v>
      </c>
      <c r="E34" s="16">
        <v>15.06</v>
      </c>
      <c r="F34" s="17" t="s">
        <v>69</v>
      </c>
    </row>
    <row r="35" spans="1:6" ht="15" customHeight="1">
      <c r="A35" s="60" t="s">
        <v>70</v>
      </c>
      <c r="B35" s="44">
        <v>1929</v>
      </c>
      <c r="C35" s="81">
        <v>6.5</v>
      </c>
      <c r="D35" s="18" t="s">
        <v>25</v>
      </c>
      <c r="E35" s="13"/>
      <c r="F35" s="14"/>
    </row>
    <row r="36" spans="1:6" ht="15" customHeight="1">
      <c r="A36" s="60" t="s">
        <v>71</v>
      </c>
      <c r="B36" s="44" t="s">
        <v>24</v>
      </c>
      <c r="C36" s="81">
        <v>2.25</v>
      </c>
      <c r="D36" s="18" t="s">
        <v>25</v>
      </c>
      <c r="E36" s="16">
        <v>2.25</v>
      </c>
      <c r="F36" s="17" t="s">
        <v>72</v>
      </c>
    </row>
    <row r="37" spans="1:6" s="70" customFormat="1" ht="15" customHeight="1">
      <c r="A37" s="63" t="s">
        <v>662</v>
      </c>
      <c r="B37" s="65">
        <v>13811</v>
      </c>
      <c r="C37" s="82">
        <v>7.66</v>
      </c>
      <c r="D37" s="71"/>
      <c r="E37" s="68"/>
      <c r="F37" s="69"/>
    </row>
    <row r="38" spans="1:6" ht="15" customHeight="1">
      <c r="A38" s="60" t="s">
        <v>73</v>
      </c>
      <c r="B38" s="44"/>
      <c r="C38" s="81">
        <v>20</v>
      </c>
      <c r="D38" s="18"/>
      <c r="E38" s="13"/>
      <c r="F38" s="22"/>
    </row>
    <row r="39" spans="1:6" ht="15" customHeight="1">
      <c r="A39" s="60" t="s">
        <v>74</v>
      </c>
      <c r="B39" s="44" t="s">
        <v>24</v>
      </c>
      <c r="C39" s="81">
        <v>24</v>
      </c>
      <c r="D39" s="23"/>
      <c r="E39" s="19">
        <v>21</v>
      </c>
      <c r="F39" s="20" t="s">
        <v>75</v>
      </c>
    </row>
    <row r="40" spans="1:6" ht="15" customHeight="1">
      <c r="A40" s="60" t="s">
        <v>76</v>
      </c>
      <c r="B40" s="44" t="s">
        <v>24</v>
      </c>
      <c r="C40" s="81">
        <v>11.53</v>
      </c>
      <c r="D40" s="12" t="s">
        <v>25</v>
      </c>
      <c r="E40" s="16">
        <v>11.53</v>
      </c>
      <c r="F40" s="17" t="s">
        <v>77</v>
      </c>
    </row>
    <row r="41" spans="1:6" ht="15" customHeight="1">
      <c r="A41" s="60" t="s">
        <v>78</v>
      </c>
      <c r="B41" s="44"/>
      <c r="C41" s="81">
        <v>0</v>
      </c>
      <c r="D41" s="18"/>
      <c r="E41" s="13"/>
      <c r="F41" s="22"/>
    </row>
    <row r="42" spans="1:6" ht="15" customHeight="1">
      <c r="A42" s="60" t="s">
        <v>79</v>
      </c>
      <c r="B42" s="44"/>
      <c r="C42" s="81">
        <v>0</v>
      </c>
      <c r="D42" s="18"/>
      <c r="E42" s="13"/>
      <c r="F42" s="22"/>
    </row>
    <row r="43" spans="1:6" ht="15" customHeight="1">
      <c r="A43" s="60" t="s">
        <v>80</v>
      </c>
      <c r="B43" s="44"/>
      <c r="C43" s="81">
        <v>0</v>
      </c>
      <c r="D43" s="18"/>
      <c r="E43" s="13"/>
      <c r="F43" s="22"/>
    </row>
    <row r="44" spans="1:6" ht="15" customHeight="1">
      <c r="A44" s="60" t="s">
        <v>81</v>
      </c>
      <c r="B44" s="44"/>
      <c r="C44" s="81">
        <v>0</v>
      </c>
      <c r="D44" s="12"/>
      <c r="E44" s="13"/>
      <c r="F44" s="22"/>
    </row>
    <row r="45" spans="1:6" ht="15" customHeight="1">
      <c r="A45" s="60" t="s">
        <v>82</v>
      </c>
      <c r="B45" s="44"/>
      <c r="C45" s="81">
        <v>0</v>
      </c>
      <c r="D45" s="12"/>
      <c r="E45" s="13"/>
      <c r="F45" s="22"/>
    </row>
    <row r="46" spans="1:6" ht="15" customHeight="1">
      <c r="A46" s="59" t="s">
        <v>83</v>
      </c>
      <c r="B46" s="43" t="s">
        <v>24</v>
      </c>
      <c r="C46" s="80">
        <v>18.55</v>
      </c>
      <c r="D46" s="26" t="s">
        <v>25</v>
      </c>
      <c r="E46" s="7">
        <v>18.55</v>
      </c>
      <c r="F46" s="21" t="s">
        <v>84</v>
      </c>
    </row>
    <row r="47" spans="1:6" ht="15" customHeight="1">
      <c r="A47" s="59" t="s">
        <v>85</v>
      </c>
      <c r="B47" s="43" t="s">
        <v>24</v>
      </c>
      <c r="C47" s="80">
        <v>18.55</v>
      </c>
      <c r="D47" s="26" t="s">
        <v>25</v>
      </c>
      <c r="E47" s="7">
        <v>18.55</v>
      </c>
      <c r="F47" s="21" t="s">
        <v>84</v>
      </c>
    </row>
    <row r="48" spans="1:6" ht="15" customHeight="1">
      <c r="A48" s="59" t="s">
        <v>86</v>
      </c>
      <c r="B48" s="43" t="s">
        <v>24</v>
      </c>
      <c r="C48" s="80">
        <v>18.55</v>
      </c>
      <c r="D48" s="26" t="s">
        <v>25</v>
      </c>
      <c r="E48" s="7">
        <v>18.55</v>
      </c>
      <c r="F48" s="3" t="s">
        <v>87</v>
      </c>
    </row>
    <row r="49" spans="1:6" ht="15" customHeight="1">
      <c r="A49" s="59" t="s">
        <v>88</v>
      </c>
      <c r="B49" s="43" t="s">
        <v>24</v>
      </c>
      <c r="C49" s="80">
        <v>10</v>
      </c>
      <c r="D49" s="12" t="s">
        <v>25</v>
      </c>
      <c r="E49" s="16">
        <v>10</v>
      </c>
      <c r="F49" s="3" t="s">
        <v>89</v>
      </c>
    </row>
    <row r="50" spans="1:6" ht="15" customHeight="1">
      <c r="A50" s="60" t="s">
        <v>90</v>
      </c>
      <c r="B50" s="44" t="s">
        <v>24</v>
      </c>
      <c r="C50" s="81">
        <v>10</v>
      </c>
      <c r="D50" s="12" t="s">
        <v>25</v>
      </c>
      <c r="E50" s="16">
        <v>10</v>
      </c>
      <c r="F50" s="17" t="s">
        <v>91</v>
      </c>
    </row>
    <row r="51" spans="1:6" ht="15" customHeight="1">
      <c r="A51" s="59" t="s">
        <v>92</v>
      </c>
      <c r="B51" s="43" t="s">
        <v>24</v>
      </c>
      <c r="C51" s="80">
        <v>6.48</v>
      </c>
      <c r="D51" s="26" t="s">
        <v>25</v>
      </c>
      <c r="E51" s="7">
        <v>6.48</v>
      </c>
      <c r="F51" s="3" t="s">
        <v>93</v>
      </c>
    </row>
    <row r="52" spans="1:6" ht="15" customHeight="1">
      <c r="A52" s="60" t="s">
        <v>94</v>
      </c>
      <c r="B52" s="44" t="s">
        <v>24</v>
      </c>
      <c r="C52" s="81">
        <v>11</v>
      </c>
      <c r="D52" s="23"/>
      <c r="E52" s="19">
        <v>11.61</v>
      </c>
      <c r="F52" s="20" t="s">
        <v>95</v>
      </c>
    </row>
    <row r="53" spans="1:6" ht="15" customHeight="1">
      <c r="A53" s="59" t="s">
        <v>96</v>
      </c>
      <c r="B53" s="43" t="s">
        <v>24</v>
      </c>
      <c r="C53" s="80">
        <v>11.61</v>
      </c>
      <c r="D53" s="26" t="s">
        <v>25</v>
      </c>
      <c r="E53" s="7">
        <v>11.61</v>
      </c>
      <c r="F53" s="3" t="s">
        <v>97</v>
      </c>
    </row>
    <row r="54" spans="1:6" ht="15" customHeight="1">
      <c r="A54" s="60" t="s">
        <v>98</v>
      </c>
      <c r="B54" s="44" t="s">
        <v>24</v>
      </c>
      <c r="C54" s="81">
        <v>7.78</v>
      </c>
      <c r="D54" s="18" t="s">
        <v>25</v>
      </c>
      <c r="E54" s="16">
        <v>7.78</v>
      </c>
      <c r="F54" s="17" t="s">
        <v>99</v>
      </c>
    </row>
    <row r="55" spans="1:6" ht="15" customHeight="1">
      <c r="A55" s="60" t="s">
        <v>100</v>
      </c>
      <c r="B55" s="44" t="s">
        <v>24</v>
      </c>
      <c r="C55" s="81">
        <v>17.16</v>
      </c>
      <c r="D55" s="12" t="s">
        <v>25</v>
      </c>
      <c r="E55" s="16">
        <v>17.16</v>
      </c>
      <c r="F55" s="17" t="s">
        <v>101</v>
      </c>
    </row>
    <row r="56" spans="1:6" ht="15" customHeight="1">
      <c r="A56" s="60" t="s">
        <v>102</v>
      </c>
      <c r="B56" s="44" t="s">
        <v>24</v>
      </c>
      <c r="C56" s="81">
        <v>17.16</v>
      </c>
      <c r="D56" s="12" t="s">
        <v>25</v>
      </c>
      <c r="E56" s="16">
        <v>17.16</v>
      </c>
      <c r="F56" s="17" t="s">
        <v>103</v>
      </c>
    </row>
    <row r="57" spans="1:6" ht="15" customHeight="1">
      <c r="A57" s="60" t="s">
        <v>104</v>
      </c>
      <c r="B57" s="44" t="s">
        <v>24</v>
      </c>
      <c r="C57" s="81">
        <v>18.55</v>
      </c>
      <c r="D57" s="12" t="s">
        <v>25</v>
      </c>
      <c r="E57" s="16">
        <v>18.55</v>
      </c>
      <c r="F57" s="17" t="s">
        <v>105</v>
      </c>
    </row>
    <row r="58" spans="1:6" ht="15" customHeight="1">
      <c r="A58" s="60" t="s">
        <v>106</v>
      </c>
      <c r="B58" s="44" t="s">
        <v>24</v>
      </c>
      <c r="C58" s="81">
        <v>18.55</v>
      </c>
      <c r="D58" s="12" t="s">
        <v>25</v>
      </c>
      <c r="E58" s="16">
        <v>18.55</v>
      </c>
      <c r="F58" s="17" t="s">
        <v>107</v>
      </c>
    </row>
    <row r="59" spans="1:6" ht="15" customHeight="1">
      <c r="A59" s="60" t="s">
        <v>108</v>
      </c>
      <c r="B59" s="44" t="s">
        <v>24</v>
      </c>
      <c r="C59" s="81">
        <v>10</v>
      </c>
      <c r="D59" s="12" t="s">
        <v>25</v>
      </c>
      <c r="E59" s="16">
        <v>10</v>
      </c>
      <c r="F59" s="17" t="s">
        <v>109</v>
      </c>
    </row>
    <row r="60" spans="1:6" ht="15" customHeight="1">
      <c r="A60" s="60" t="s">
        <v>110</v>
      </c>
      <c r="B60" s="44" t="s">
        <v>24</v>
      </c>
      <c r="C60" s="81">
        <v>10</v>
      </c>
      <c r="D60" s="12" t="s">
        <v>25</v>
      </c>
      <c r="E60" s="16">
        <v>10</v>
      </c>
      <c r="F60" s="17" t="s">
        <v>109</v>
      </c>
    </row>
    <row r="61" spans="1:6" ht="15" customHeight="1">
      <c r="A61" s="60" t="s">
        <v>111</v>
      </c>
      <c r="B61" s="44" t="s">
        <v>24</v>
      </c>
      <c r="C61" s="81">
        <v>17.16</v>
      </c>
      <c r="D61" s="12" t="s">
        <v>25</v>
      </c>
      <c r="E61" s="16">
        <v>17.16</v>
      </c>
      <c r="F61" s="17" t="s">
        <v>112</v>
      </c>
    </row>
    <row r="62" spans="1:6" ht="15" customHeight="1">
      <c r="A62" s="59" t="s">
        <v>117</v>
      </c>
      <c r="B62" s="43" t="s">
        <v>24</v>
      </c>
      <c r="C62" s="80">
        <v>5.83</v>
      </c>
      <c r="D62" s="26" t="s">
        <v>25</v>
      </c>
      <c r="E62" s="7">
        <v>5.83</v>
      </c>
      <c r="F62" s="21" t="s">
        <v>118</v>
      </c>
    </row>
    <row r="63" spans="1:6" ht="15" customHeight="1">
      <c r="A63" s="60" t="s">
        <v>119</v>
      </c>
      <c r="B63" s="44" t="s">
        <v>24</v>
      </c>
      <c r="C63" s="81">
        <v>10</v>
      </c>
      <c r="D63" s="12" t="s">
        <v>25</v>
      </c>
      <c r="E63" s="16">
        <v>10</v>
      </c>
      <c r="F63" s="17" t="s">
        <v>120</v>
      </c>
    </row>
    <row r="64" spans="1:6" ht="15" customHeight="1">
      <c r="A64" s="60" t="s">
        <v>121</v>
      </c>
      <c r="B64" s="44" t="s">
        <v>24</v>
      </c>
      <c r="C64" s="81">
        <v>10</v>
      </c>
      <c r="D64" s="18" t="s">
        <v>25</v>
      </c>
      <c r="E64" s="16">
        <v>10</v>
      </c>
      <c r="F64" s="17" t="s">
        <v>120</v>
      </c>
    </row>
    <row r="65" spans="1:6" ht="15" customHeight="1">
      <c r="A65" s="60" t="s">
        <v>113</v>
      </c>
      <c r="B65" s="44" t="s">
        <v>24</v>
      </c>
      <c r="C65" s="81">
        <v>8.67</v>
      </c>
      <c r="D65" s="18" t="s">
        <v>25</v>
      </c>
      <c r="E65" s="16">
        <v>8.67</v>
      </c>
      <c r="F65" s="17" t="s">
        <v>114</v>
      </c>
    </row>
    <row r="66" spans="1:6" ht="15" customHeight="1">
      <c r="A66" s="60" t="s">
        <v>122</v>
      </c>
      <c r="B66" s="44" t="s">
        <v>24</v>
      </c>
      <c r="C66" s="81">
        <v>2.83</v>
      </c>
      <c r="D66" s="18" t="s">
        <v>25</v>
      </c>
      <c r="E66" s="16">
        <v>2.83</v>
      </c>
      <c r="F66" s="17" t="s">
        <v>123</v>
      </c>
    </row>
    <row r="67" spans="1:6" ht="15" customHeight="1">
      <c r="A67" s="60" t="s">
        <v>115</v>
      </c>
      <c r="B67" s="44" t="s">
        <v>24</v>
      </c>
      <c r="C67" s="81">
        <v>18.55</v>
      </c>
      <c r="D67" s="12" t="s">
        <v>25</v>
      </c>
      <c r="E67" s="16">
        <v>18.55</v>
      </c>
      <c r="F67" s="17" t="s">
        <v>116</v>
      </c>
    </row>
    <row r="68" spans="1:6" ht="15" customHeight="1">
      <c r="A68" s="60" t="s">
        <v>124</v>
      </c>
      <c r="B68" s="44" t="s">
        <v>24</v>
      </c>
      <c r="C68" s="81">
        <v>17.16</v>
      </c>
      <c r="D68" s="12" t="s">
        <v>25</v>
      </c>
      <c r="E68" s="16">
        <v>17.16</v>
      </c>
      <c r="F68" s="17" t="s">
        <v>125</v>
      </c>
    </row>
    <row r="69" spans="1:6" ht="15" customHeight="1">
      <c r="A69" s="60" t="s">
        <v>126</v>
      </c>
      <c r="B69" s="44" t="s">
        <v>24</v>
      </c>
      <c r="C69" s="81">
        <v>10</v>
      </c>
      <c r="D69" s="12" t="s">
        <v>25</v>
      </c>
      <c r="E69" s="16">
        <v>10</v>
      </c>
      <c r="F69" s="17" t="s">
        <v>127</v>
      </c>
    </row>
    <row r="70" spans="1:6" ht="15" customHeight="1">
      <c r="A70" s="60" t="s">
        <v>128</v>
      </c>
      <c r="B70" s="44" t="s">
        <v>24</v>
      </c>
      <c r="C70" s="81">
        <v>11.61</v>
      </c>
      <c r="D70" s="12" t="s">
        <v>25</v>
      </c>
      <c r="E70" s="16">
        <v>11</v>
      </c>
      <c r="F70" s="17" t="s">
        <v>97</v>
      </c>
    </row>
    <row r="71" spans="1:6" ht="15" customHeight="1">
      <c r="A71" s="60" t="s">
        <v>129</v>
      </c>
      <c r="B71" s="44" t="s">
        <v>24</v>
      </c>
      <c r="C71" s="81">
        <v>15.06</v>
      </c>
      <c r="D71" s="12" t="s">
        <v>25</v>
      </c>
      <c r="E71" s="16">
        <v>15.06</v>
      </c>
      <c r="F71" s="17" t="s">
        <v>69</v>
      </c>
    </row>
    <row r="72" spans="1:6" ht="15" customHeight="1">
      <c r="A72" s="60" t="s">
        <v>130</v>
      </c>
      <c r="B72" s="44" t="s">
        <v>24</v>
      </c>
      <c r="C72" s="81">
        <v>16.420000000000002</v>
      </c>
      <c r="D72" s="12" t="s">
        <v>25</v>
      </c>
      <c r="E72" s="16">
        <v>16.420000000000002</v>
      </c>
      <c r="F72" s="17" t="s">
        <v>131</v>
      </c>
    </row>
    <row r="73" spans="1:6" ht="15" customHeight="1">
      <c r="A73" s="60" t="s">
        <v>132</v>
      </c>
      <c r="B73" s="44" t="s">
        <v>24</v>
      </c>
      <c r="C73" s="81">
        <v>16.420000000000002</v>
      </c>
      <c r="D73" s="12" t="s">
        <v>25</v>
      </c>
      <c r="E73" s="16">
        <v>16.420000000000002</v>
      </c>
      <c r="F73" s="17" t="s">
        <v>131</v>
      </c>
    </row>
    <row r="74" spans="1:6" ht="15" customHeight="1">
      <c r="A74" s="60" t="s">
        <v>133</v>
      </c>
      <c r="B74" s="44"/>
      <c r="C74" s="81">
        <v>15</v>
      </c>
      <c r="D74" s="12"/>
      <c r="E74" s="13"/>
      <c r="F74" s="22"/>
    </row>
    <row r="75" spans="1:6" ht="15" customHeight="1">
      <c r="A75" s="59" t="s">
        <v>134</v>
      </c>
      <c r="B75" s="43" t="s">
        <v>24</v>
      </c>
      <c r="C75" s="80">
        <v>2.0099999999999998</v>
      </c>
      <c r="D75" s="26" t="s">
        <v>25</v>
      </c>
      <c r="E75" s="7">
        <v>2.0099999999999998</v>
      </c>
      <c r="F75" s="21" t="s">
        <v>58</v>
      </c>
    </row>
    <row r="76" spans="1:6" ht="15" customHeight="1">
      <c r="A76" s="59" t="s">
        <v>135</v>
      </c>
      <c r="B76" s="43" t="s">
        <v>24</v>
      </c>
      <c r="C76" s="80">
        <v>9.25</v>
      </c>
      <c r="D76" s="26" t="s">
        <v>25</v>
      </c>
      <c r="E76" s="7">
        <v>9.25</v>
      </c>
      <c r="F76" s="3" t="s">
        <v>136</v>
      </c>
    </row>
    <row r="77" spans="1:6" ht="15" customHeight="1">
      <c r="A77" s="66" t="s">
        <v>663</v>
      </c>
      <c r="B77" s="44">
        <v>17205</v>
      </c>
      <c r="C77" s="81">
        <v>5.9</v>
      </c>
      <c r="D77" s="12" t="s">
        <v>25</v>
      </c>
      <c r="E77" s="13"/>
      <c r="F77" s="22"/>
    </row>
    <row r="78" spans="1:6" ht="15" customHeight="1">
      <c r="A78" s="60" t="s">
        <v>137</v>
      </c>
      <c r="B78" s="44">
        <v>13862</v>
      </c>
      <c r="C78" s="81">
        <v>0.4</v>
      </c>
      <c r="D78" s="12" t="s">
        <v>25</v>
      </c>
      <c r="E78" s="13"/>
      <c r="F78" s="22"/>
    </row>
    <row r="79" spans="1:6" s="70" customFormat="1" ht="15" customHeight="1">
      <c r="A79" s="63" t="s">
        <v>630</v>
      </c>
      <c r="B79" s="65">
        <v>294521</v>
      </c>
      <c r="C79" s="82">
        <v>0.95</v>
      </c>
      <c r="D79" s="71"/>
      <c r="E79" s="68"/>
      <c r="F79" s="69"/>
    </row>
    <row r="80" spans="1:6" ht="15" customHeight="1">
      <c r="A80" s="60" t="s">
        <v>138</v>
      </c>
      <c r="B80" s="44">
        <v>272483</v>
      </c>
      <c r="C80" s="81">
        <v>0.89</v>
      </c>
      <c r="D80" s="12" t="s">
        <v>25</v>
      </c>
      <c r="E80" s="13"/>
      <c r="F80" s="22"/>
    </row>
    <row r="81" spans="1:6" ht="15" customHeight="1">
      <c r="A81" s="60" t="s">
        <v>139</v>
      </c>
      <c r="B81" s="44">
        <v>7269</v>
      </c>
      <c r="C81" s="81">
        <v>3.36</v>
      </c>
      <c r="D81" s="12" t="s">
        <v>25</v>
      </c>
      <c r="E81" s="13"/>
      <c r="F81" s="22"/>
    </row>
    <row r="82" spans="1:6" ht="15" customHeight="1">
      <c r="A82" s="60" t="s">
        <v>140</v>
      </c>
      <c r="B82" s="44" t="s">
        <v>24</v>
      </c>
      <c r="C82" s="81">
        <v>13.55</v>
      </c>
      <c r="D82" s="12" t="s">
        <v>25</v>
      </c>
      <c r="E82" s="16">
        <v>13.55</v>
      </c>
      <c r="F82" s="17" t="s">
        <v>141</v>
      </c>
    </row>
    <row r="83" spans="1:6" ht="15" customHeight="1">
      <c r="A83" s="60" t="s">
        <v>142</v>
      </c>
      <c r="B83" s="44" t="s">
        <v>24</v>
      </c>
      <c r="C83" s="81">
        <v>15.65</v>
      </c>
      <c r="D83" s="12" t="s">
        <v>25</v>
      </c>
      <c r="E83" s="16">
        <v>15.65</v>
      </c>
      <c r="F83" s="17" t="s">
        <v>143</v>
      </c>
    </row>
    <row r="84" spans="1:6" ht="15" customHeight="1">
      <c r="A84" s="60" t="s">
        <v>144</v>
      </c>
      <c r="B84" s="44">
        <v>13889</v>
      </c>
      <c r="C84" s="81">
        <v>0.47</v>
      </c>
      <c r="D84" s="12" t="s">
        <v>25</v>
      </c>
      <c r="E84" s="13"/>
      <c r="F84" s="22"/>
    </row>
    <row r="85" spans="1:6" ht="15" customHeight="1">
      <c r="A85" s="60" t="s">
        <v>145</v>
      </c>
      <c r="B85" s="44" t="s">
        <v>24</v>
      </c>
      <c r="C85" s="81">
        <v>2.0099999999999998</v>
      </c>
      <c r="D85" s="12" t="s">
        <v>25</v>
      </c>
      <c r="E85" s="16">
        <v>2.0099999999999998</v>
      </c>
      <c r="F85" s="17" t="s">
        <v>146</v>
      </c>
    </row>
    <row r="86" spans="1:6" ht="15" customHeight="1">
      <c r="A86" s="60" t="s">
        <v>147</v>
      </c>
      <c r="B86" s="44"/>
      <c r="C86" s="81">
        <v>400</v>
      </c>
      <c r="D86" s="12"/>
      <c r="E86" s="13"/>
      <c r="F86" s="22"/>
    </row>
    <row r="87" spans="1:6" s="70" customFormat="1" ht="15" customHeight="1">
      <c r="A87" s="72" t="s">
        <v>654</v>
      </c>
      <c r="B87" s="78"/>
      <c r="C87" s="86">
        <v>25</v>
      </c>
      <c r="D87" s="71"/>
      <c r="E87" s="68"/>
      <c r="F87" s="69"/>
    </row>
    <row r="88" spans="1:6" ht="15" customHeight="1">
      <c r="A88" s="60" t="s">
        <v>148</v>
      </c>
      <c r="B88" s="44">
        <v>283629</v>
      </c>
      <c r="C88" s="81">
        <v>15</v>
      </c>
      <c r="D88" s="12" t="s">
        <v>25</v>
      </c>
      <c r="E88" s="13"/>
      <c r="F88" s="22"/>
    </row>
    <row r="89" spans="1:6" ht="15" customHeight="1">
      <c r="A89" s="60" t="s">
        <v>149</v>
      </c>
      <c r="B89" s="44">
        <v>123064</v>
      </c>
      <c r="C89" s="81">
        <v>104.33</v>
      </c>
      <c r="D89" s="12" t="s">
        <v>25</v>
      </c>
      <c r="E89" s="13"/>
      <c r="F89" s="22"/>
    </row>
    <row r="90" spans="1:6" ht="15" customHeight="1">
      <c r="A90" s="60" t="s">
        <v>150</v>
      </c>
      <c r="B90" s="44" t="s">
        <v>24</v>
      </c>
      <c r="C90" s="81">
        <v>3.7</v>
      </c>
      <c r="D90" s="12" t="s">
        <v>25</v>
      </c>
      <c r="E90" s="16">
        <v>3.7</v>
      </c>
      <c r="F90" s="17" t="s">
        <v>151</v>
      </c>
    </row>
    <row r="91" spans="1:6" ht="15" customHeight="1">
      <c r="A91" s="60" t="s">
        <v>152</v>
      </c>
      <c r="B91" s="44">
        <v>13935</v>
      </c>
      <c r="C91" s="81">
        <v>16.5</v>
      </c>
      <c r="D91" s="12" t="s">
        <v>25</v>
      </c>
      <c r="E91" s="13"/>
      <c r="F91" s="22"/>
    </row>
    <row r="92" spans="1:6" ht="15" customHeight="1">
      <c r="A92" s="60" t="s">
        <v>153</v>
      </c>
      <c r="B92" s="44" t="s">
        <v>24</v>
      </c>
      <c r="C92" s="81">
        <v>3.51</v>
      </c>
      <c r="D92" s="12" t="s">
        <v>25</v>
      </c>
      <c r="E92" s="16">
        <v>3.51</v>
      </c>
      <c r="F92" s="17" t="s">
        <v>154</v>
      </c>
    </row>
    <row r="93" spans="1:6" ht="15" customHeight="1">
      <c r="A93" s="60" t="s">
        <v>155</v>
      </c>
      <c r="B93" s="44" t="s">
        <v>24</v>
      </c>
      <c r="C93" s="81">
        <v>1.85</v>
      </c>
      <c r="D93" s="12" t="s">
        <v>25</v>
      </c>
      <c r="E93" s="16">
        <v>1.85</v>
      </c>
      <c r="F93" s="17" t="s">
        <v>156</v>
      </c>
    </row>
    <row r="94" spans="1:6" ht="15" customHeight="1">
      <c r="A94" s="60" t="s">
        <v>157</v>
      </c>
      <c r="B94" s="44">
        <v>139149</v>
      </c>
      <c r="C94" s="81">
        <v>1.1200000000000001</v>
      </c>
      <c r="D94" s="12" t="s">
        <v>25</v>
      </c>
      <c r="E94" s="13"/>
      <c r="F94" s="22"/>
    </row>
    <row r="95" spans="1:6" s="70" customFormat="1" ht="15" customHeight="1">
      <c r="A95" s="72" t="s">
        <v>646</v>
      </c>
      <c r="B95" s="78"/>
      <c r="C95" s="86">
        <v>0.5</v>
      </c>
      <c r="D95" s="71"/>
      <c r="E95" s="68"/>
      <c r="F95" s="69"/>
    </row>
    <row r="96" spans="1:6" s="70" customFormat="1" ht="15" customHeight="1">
      <c r="A96" s="72" t="s">
        <v>647</v>
      </c>
      <c r="B96" s="78"/>
      <c r="C96" s="86">
        <v>2</v>
      </c>
      <c r="D96" s="71"/>
      <c r="E96" s="68"/>
      <c r="F96" s="69"/>
    </row>
    <row r="97" spans="1:6" ht="15" customHeight="1">
      <c r="A97" s="60" t="s">
        <v>158</v>
      </c>
      <c r="B97" s="44">
        <v>45497</v>
      </c>
      <c r="C97" s="81">
        <v>8.61</v>
      </c>
      <c r="D97" s="12" t="s">
        <v>25</v>
      </c>
      <c r="E97" s="13"/>
      <c r="F97" s="22"/>
    </row>
    <row r="98" spans="1:6" ht="15" customHeight="1">
      <c r="A98" s="60" t="s">
        <v>159</v>
      </c>
      <c r="B98" s="44" t="s">
        <v>24</v>
      </c>
      <c r="C98" s="81">
        <v>2.0099999999999998</v>
      </c>
      <c r="D98" s="12" t="s">
        <v>25</v>
      </c>
      <c r="E98" s="16">
        <v>2.0099999999999998</v>
      </c>
      <c r="F98" s="17" t="s">
        <v>160</v>
      </c>
    </row>
    <row r="99" spans="1:6" ht="15" customHeight="1">
      <c r="A99" s="60" t="s">
        <v>161</v>
      </c>
      <c r="B99" s="44" t="s">
        <v>24</v>
      </c>
      <c r="C99" s="81">
        <v>17.53</v>
      </c>
      <c r="D99" s="18" t="s">
        <v>25</v>
      </c>
      <c r="E99" s="16">
        <v>17.53</v>
      </c>
      <c r="F99" s="17" t="s">
        <v>162</v>
      </c>
    </row>
    <row r="100" spans="1:6" ht="15" customHeight="1">
      <c r="A100" s="60" t="s">
        <v>163</v>
      </c>
      <c r="B100" s="44">
        <v>153087</v>
      </c>
      <c r="C100" s="81">
        <v>20</v>
      </c>
      <c r="D100" s="12" t="s">
        <v>25</v>
      </c>
      <c r="E100" s="13"/>
      <c r="F100" s="22"/>
    </row>
    <row r="101" spans="1:6" s="70" customFormat="1" ht="15" customHeight="1">
      <c r="A101" s="64" t="s">
        <v>696</v>
      </c>
      <c r="B101" s="65">
        <v>127752</v>
      </c>
      <c r="C101" s="85">
        <v>286</v>
      </c>
      <c r="D101" s="67"/>
      <c r="E101" s="68"/>
      <c r="F101" s="69"/>
    </row>
    <row r="102" spans="1:6" s="70" customFormat="1" ht="15" customHeight="1">
      <c r="A102" s="64" t="s">
        <v>601</v>
      </c>
      <c r="B102" s="65">
        <v>288419</v>
      </c>
      <c r="C102" s="85">
        <v>17.73</v>
      </c>
      <c r="D102" s="67"/>
      <c r="E102" s="68"/>
      <c r="F102" s="69"/>
    </row>
    <row r="103" spans="1:6" s="70" customFormat="1" ht="15" customHeight="1">
      <c r="A103" s="64" t="s">
        <v>664</v>
      </c>
      <c r="B103" s="65">
        <v>198544</v>
      </c>
      <c r="C103" s="85">
        <v>1.8</v>
      </c>
      <c r="D103" s="67"/>
      <c r="E103" s="68"/>
      <c r="F103" s="69"/>
    </row>
    <row r="104" spans="1:6" s="70" customFormat="1" ht="15" customHeight="1">
      <c r="A104" s="64" t="s">
        <v>665</v>
      </c>
      <c r="B104" s="65">
        <v>198536</v>
      </c>
      <c r="C104" s="85">
        <v>3.4</v>
      </c>
      <c r="D104" s="67"/>
      <c r="E104" s="68"/>
      <c r="F104" s="69"/>
    </row>
    <row r="105" spans="1:6" s="70" customFormat="1" ht="15" customHeight="1">
      <c r="A105" s="64" t="s">
        <v>666</v>
      </c>
      <c r="B105" s="65">
        <v>198498</v>
      </c>
      <c r="C105" s="85">
        <v>2.4</v>
      </c>
      <c r="D105" s="67"/>
      <c r="E105" s="68"/>
      <c r="F105" s="69"/>
    </row>
    <row r="106" spans="1:6" s="70" customFormat="1" ht="15" customHeight="1">
      <c r="A106" s="64" t="s">
        <v>667</v>
      </c>
      <c r="B106" s="65">
        <v>198480</v>
      </c>
      <c r="C106" s="85">
        <v>2.1</v>
      </c>
      <c r="D106" s="67"/>
      <c r="E106" s="68"/>
      <c r="F106" s="69"/>
    </row>
    <row r="107" spans="1:6" s="70" customFormat="1" ht="15" customHeight="1">
      <c r="A107" s="64" t="s">
        <v>668</v>
      </c>
      <c r="B107" s="65">
        <v>198528</v>
      </c>
      <c r="C107" s="85">
        <v>2.04</v>
      </c>
      <c r="D107" s="67"/>
      <c r="E107" s="68"/>
      <c r="F107" s="69"/>
    </row>
    <row r="108" spans="1:6" ht="15" customHeight="1">
      <c r="A108" s="64" t="s">
        <v>669</v>
      </c>
      <c r="B108" s="65">
        <v>198471</v>
      </c>
      <c r="C108" s="85">
        <v>2.04</v>
      </c>
      <c r="D108" s="12" t="s">
        <v>25</v>
      </c>
      <c r="E108" s="13"/>
      <c r="F108" s="22"/>
    </row>
    <row r="109" spans="1:6" ht="15" customHeight="1">
      <c r="A109" s="60" t="s">
        <v>164</v>
      </c>
      <c r="B109" s="44">
        <v>3450</v>
      </c>
      <c r="C109" s="81">
        <v>0.4</v>
      </c>
      <c r="D109" s="12" t="s">
        <v>25</v>
      </c>
      <c r="E109" s="13"/>
      <c r="F109" s="22"/>
    </row>
    <row r="110" spans="1:6" ht="15" customHeight="1">
      <c r="A110" s="60" t="s">
        <v>165</v>
      </c>
      <c r="B110" s="44">
        <v>248681</v>
      </c>
      <c r="C110" s="81">
        <v>2.5</v>
      </c>
      <c r="D110" s="12" t="s">
        <v>25</v>
      </c>
      <c r="E110" s="16">
        <v>1.85</v>
      </c>
      <c r="F110" s="17" t="s">
        <v>167</v>
      </c>
    </row>
    <row r="111" spans="1:6" ht="15" customHeight="1">
      <c r="A111" s="60" t="s">
        <v>166</v>
      </c>
      <c r="B111" s="44" t="s">
        <v>24</v>
      </c>
      <c r="C111" s="81">
        <v>1.85</v>
      </c>
      <c r="D111" s="12" t="s">
        <v>25</v>
      </c>
      <c r="E111" s="13"/>
      <c r="F111" s="22"/>
    </row>
    <row r="112" spans="1:6" ht="15" customHeight="1">
      <c r="A112" s="60" t="s">
        <v>168</v>
      </c>
      <c r="B112" s="44">
        <v>287538</v>
      </c>
      <c r="C112" s="81">
        <v>1.04</v>
      </c>
      <c r="D112" s="12" t="s">
        <v>25</v>
      </c>
      <c r="E112" s="16">
        <v>58.61</v>
      </c>
      <c r="F112" s="17" t="s">
        <v>170</v>
      </c>
    </row>
    <row r="113" spans="1:6" ht="15" customHeight="1">
      <c r="A113" s="60" t="s">
        <v>169</v>
      </c>
      <c r="B113" s="44" t="s">
        <v>24</v>
      </c>
      <c r="C113" s="81">
        <v>58.61</v>
      </c>
      <c r="D113" s="12" t="s">
        <v>25</v>
      </c>
      <c r="E113" s="16">
        <v>0.13</v>
      </c>
      <c r="F113" s="22"/>
    </row>
    <row r="114" spans="1:6" ht="15" customHeight="1">
      <c r="A114" s="60" t="s">
        <v>171</v>
      </c>
      <c r="B114" s="44">
        <v>16233</v>
      </c>
      <c r="C114" s="81">
        <v>0.23</v>
      </c>
      <c r="D114" s="12" t="s">
        <v>25</v>
      </c>
      <c r="E114" s="16">
        <v>6</v>
      </c>
      <c r="F114" s="22"/>
    </row>
    <row r="115" spans="1:6" ht="15" customHeight="1">
      <c r="A115" s="60" t="s">
        <v>172</v>
      </c>
      <c r="B115" s="44">
        <v>25704</v>
      </c>
      <c r="C115" s="81">
        <f>500*0.0101</f>
        <v>5.05</v>
      </c>
      <c r="D115" s="12" t="s">
        <v>25</v>
      </c>
      <c r="E115" s="16">
        <v>1.85</v>
      </c>
      <c r="F115" s="17" t="s">
        <v>174</v>
      </c>
    </row>
    <row r="116" spans="1:6" ht="15" customHeight="1">
      <c r="A116" s="60" t="s">
        <v>173</v>
      </c>
      <c r="B116" s="44" t="s">
        <v>24</v>
      </c>
      <c r="C116" s="81">
        <v>1.85</v>
      </c>
      <c r="D116" s="12" t="s">
        <v>25</v>
      </c>
      <c r="E116" s="16">
        <v>11.85</v>
      </c>
      <c r="F116" s="22"/>
    </row>
    <row r="117" spans="1:6" ht="15" customHeight="1">
      <c r="A117" s="60" t="s">
        <v>175</v>
      </c>
      <c r="B117" s="44">
        <v>23493</v>
      </c>
      <c r="C117" s="81">
        <v>33</v>
      </c>
      <c r="D117" s="12" t="s">
        <v>25</v>
      </c>
      <c r="E117" s="16">
        <v>3.51</v>
      </c>
      <c r="F117" s="17" t="s">
        <v>177</v>
      </c>
    </row>
    <row r="118" spans="1:6" s="70" customFormat="1" ht="15" customHeight="1">
      <c r="A118" s="60" t="s">
        <v>176</v>
      </c>
      <c r="B118" s="44" t="s">
        <v>24</v>
      </c>
      <c r="C118" s="81">
        <v>3.51</v>
      </c>
      <c r="D118" s="71"/>
      <c r="E118" s="68"/>
      <c r="F118" s="69"/>
    </row>
    <row r="119" spans="1:6" ht="15" customHeight="1">
      <c r="A119" s="72" t="s">
        <v>649</v>
      </c>
      <c r="B119" s="78"/>
      <c r="C119" s="86">
        <v>3</v>
      </c>
      <c r="D119" s="12" t="s">
        <v>25</v>
      </c>
      <c r="E119" s="16">
        <v>3.51</v>
      </c>
      <c r="F119" s="17" t="s">
        <v>179</v>
      </c>
    </row>
    <row r="120" spans="1:6" ht="15" customHeight="1">
      <c r="A120" s="60" t="s">
        <v>178</v>
      </c>
      <c r="B120" s="44" t="s">
        <v>24</v>
      </c>
      <c r="C120" s="81">
        <v>3.51</v>
      </c>
      <c r="D120" s="12" t="s">
        <v>25</v>
      </c>
      <c r="E120" s="16">
        <v>1.85</v>
      </c>
      <c r="F120" s="17" t="s">
        <v>181</v>
      </c>
    </row>
    <row r="121" spans="1:6" ht="15" customHeight="1">
      <c r="A121" s="60" t="s">
        <v>180</v>
      </c>
      <c r="B121" s="44" t="s">
        <v>24</v>
      </c>
      <c r="C121" s="81">
        <v>1.85</v>
      </c>
      <c r="D121" s="18"/>
      <c r="E121" s="13"/>
      <c r="F121" s="22"/>
    </row>
    <row r="122" spans="1:6" ht="15" customHeight="1">
      <c r="A122" s="60" t="s">
        <v>182</v>
      </c>
      <c r="B122" s="44"/>
      <c r="C122" s="81">
        <v>5</v>
      </c>
      <c r="D122" s="18" t="s">
        <v>25</v>
      </c>
      <c r="E122" s="16">
        <v>17.16</v>
      </c>
      <c r="F122" s="17" t="s">
        <v>184</v>
      </c>
    </row>
    <row r="123" spans="1:6" ht="15" customHeight="1">
      <c r="A123" s="60" t="s">
        <v>183</v>
      </c>
      <c r="B123" s="44" t="s">
        <v>24</v>
      </c>
      <c r="C123" s="81">
        <v>17.16</v>
      </c>
      <c r="D123" s="18" t="s">
        <v>25</v>
      </c>
      <c r="E123" s="16">
        <v>17.16</v>
      </c>
      <c r="F123" s="17" t="s">
        <v>186</v>
      </c>
    </row>
    <row r="124" spans="1:6" ht="15" customHeight="1">
      <c r="A124" s="60" t="s">
        <v>185</v>
      </c>
      <c r="B124" s="44" t="s">
        <v>24</v>
      </c>
      <c r="C124" s="81">
        <v>17.16</v>
      </c>
      <c r="D124" s="12" t="s">
        <v>25</v>
      </c>
      <c r="E124" s="16">
        <v>41</v>
      </c>
      <c r="F124" s="22"/>
    </row>
    <row r="125" spans="1:6" ht="15" customHeight="1">
      <c r="A125" s="60" t="s">
        <v>187</v>
      </c>
      <c r="B125" s="44">
        <v>1945</v>
      </c>
      <c r="C125" s="81">
        <v>52.92</v>
      </c>
      <c r="D125" s="12" t="s">
        <v>25</v>
      </c>
      <c r="E125" s="16">
        <v>0.28999999999999998</v>
      </c>
      <c r="F125" s="14" t="s">
        <v>188</v>
      </c>
    </row>
    <row r="126" spans="1:6" ht="15" customHeight="1">
      <c r="A126" s="66" t="s">
        <v>671</v>
      </c>
      <c r="B126" s="44">
        <v>276520</v>
      </c>
      <c r="C126" s="81">
        <v>0.24</v>
      </c>
      <c r="D126" s="12" t="s">
        <v>25</v>
      </c>
      <c r="E126" s="16">
        <v>11.15</v>
      </c>
      <c r="F126" s="14" t="s">
        <v>189</v>
      </c>
    </row>
    <row r="127" spans="1:6" ht="15" customHeight="1">
      <c r="A127" s="66" t="s">
        <v>670</v>
      </c>
      <c r="B127" s="44">
        <v>12530</v>
      </c>
      <c r="C127" s="81">
        <v>22.5</v>
      </c>
      <c r="D127" s="12" t="s">
        <v>25</v>
      </c>
      <c r="E127" s="16">
        <v>1.8</v>
      </c>
      <c r="F127" s="14"/>
    </row>
    <row r="128" spans="1:6" ht="15" customHeight="1">
      <c r="A128" s="60" t="s">
        <v>190</v>
      </c>
      <c r="B128" s="44">
        <v>214582</v>
      </c>
      <c r="C128" s="81">
        <v>1.9</v>
      </c>
      <c r="D128" s="18" t="s">
        <v>25</v>
      </c>
      <c r="E128" s="16">
        <v>5.4</v>
      </c>
      <c r="F128" s="22"/>
    </row>
    <row r="129" spans="1:6" ht="15" customHeight="1">
      <c r="A129" s="60" t="s">
        <v>191</v>
      </c>
      <c r="B129" s="44">
        <v>214590</v>
      </c>
      <c r="C129" s="81">
        <v>5.5</v>
      </c>
      <c r="D129" s="18"/>
      <c r="E129" s="13"/>
      <c r="F129" s="22"/>
    </row>
    <row r="130" spans="1:6" ht="15" customHeight="1">
      <c r="A130" s="60" t="s">
        <v>192</v>
      </c>
      <c r="B130" s="44"/>
      <c r="C130" s="81">
        <v>7</v>
      </c>
      <c r="D130" s="12"/>
      <c r="E130" s="13"/>
      <c r="F130" s="22"/>
    </row>
    <row r="131" spans="1:6" ht="15" customHeight="1">
      <c r="A131" s="60" t="s">
        <v>193</v>
      </c>
      <c r="B131" s="44"/>
      <c r="C131" s="81">
        <v>7.55</v>
      </c>
      <c r="D131" s="12" t="s">
        <v>25</v>
      </c>
      <c r="E131" s="16">
        <v>2.73</v>
      </c>
      <c r="F131" s="17" t="s">
        <v>195</v>
      </c>
    </row>
    <row r="132" spans="1:6" ht="15" customHeight="1">
      <c r="A132" s="60" t="s">
        <v>194</v>
      </c>
      <c r="B132" s="44" t="s">
        <v>24</v>
      </c>
      <c r="C132" s="81">
        <v>2.73</v>
      </c>
      <c r="D132" s="12" t="s">
        <v>25</v>
      </c>
      <c r="E132" s="16">
        <v>2.73</v>
      </c>
      <c r="F132" s="17" t="s">
        <v>197</v>
      </c>
    </row>
    <row r="133" spans="1:6" ht="15" customHeight="1">
      <c r="A133" s="60" t="s">
        <v>196</v>
      </c>
      <c r="B133" s="44" t="s">
        <v>24</v>
      </c>
      <c r="C133" s="81">
        <v>2.73</v>
      </c>
      <c r="D133" s="12"/>
      <c r="E133" s="13"/>
      <c r="F133" s="22"/>
    </row>
    <row r="134" spans="1:6" ht="15" customHeight="1">
      <c r="A134" s="60" t="s">
        <v>198</v>
      </c>
      <c r="B134" s="44"/>
      <c r="C134" s="81">
        <v>0.15</v>
      </c>
      <c r="D134" s="12"/>
      <c r="E134" s="13"/>
      <c r="F134" s="22"/>
    </row>
    <row r="135" spans="1:6" ht="15" customHeight="1">
      <c r="A135" s="60" t="s">
        <v>199</v>
      </c>
      <c r="B135" s="44"/>
      <c r="C135" s="81">
        <v>13</v>
      </c>
      <c r="D135" s="12" t="s">
        <v>25</v>
      </c>
      <c r="E135" s="16">
        <v>9.86</v>
      </c>
      <c r="F135" s="17" t="s">
        <v>201</v>
      </c>
    </row>
    <row r="136" spans="1:6" ht="15" customHeight="1">
      <c r="A136" s="60" t="s">
        <v>200</v>
      </c>
      <c r="B136" s="44" t="s">
        <v>24</v>
      </c>
      <c r="C136" s="81">
        <v>9.86</v>
      </c>
      <c r="D136" s="12" t="s">
        <v>25</v>
      </c>
      <c r="E136" s="16">
        <v>9.86</v>
      </c>
      <c r="F136" s="17" t="s">
        <v>201</v>
      </c>
    </row>
    <row r="137" spans="1:6" ht="15" customHeight="1">
      <c r="A137" s="60" t="s">
        <v>202</v>
      </c>
      <c r="B137" s="44" t="s">
        <v>24</v>
      </c>
      <c r="C137" s="81">
        <v>9.86</v>
      </c>
      <c r="D137" s="12" t="s">
        <v>25</v>
      </c>
      <c r="E137" s="16">
        <v>0.54</v>
      </c>
      <c r="F137" s="14"/>
    </row>
    <row r="138" spans="1:6" ht="15" customHeight="1">
      <c r="A138" s="60" t="s">
        <v>203</v>
      </c>
      <c r="B138" s="44">
        <v>8117</v>
      </c>
      <c r="C138" s="81">
        <v>0.89</v>
      </c>
      <c r="D138" s="12" t="s">
        <v>25</v>
      </c>
      <c r="E138" s="16">
        <v>1.85</v>
      </c>
      <c r="F138" s="17" t="s">
        <v>205</v>
      </c>
    </row>
    <row r="139" spans="1:6" ht="15" customHeight="1">
      <c r="A139" s="60" t="s">
        <v>204</v>
      </c>
      <c r="B139" s="44" t="s">
        <v>24</v>
      </c>
      <c r="C139" s="81">
        <v>1.85</v>
      </c>
      <c r="D139" s="12" t="s">
        <v>25</v>
      </c>
      <c r="E139" s="16">
        <v>1.85</v>
      </c>
      <c r="F139" s="17" t="s">
        <v>205</v>
      </c>
    </row>
    <row r="140" spans="1:6" ht="15" customHeight="1">
      <c r="A140" s="60" t="s">
        <v>206</v>
      </c>
      <c r="B140" s="44" t="s">
        <v>24</v>
      </c>
      <c r="C140" s="81">
        <v>1.85</v>
      </c>
      <c r="D140" s="12" t="s">
        <v>25</v>
      </c>
      <c r="E140" s="16">
        <v>3.68</v>
      </c>
      <c r="F140" s="17" t="s">
        <v>208</v>
      </c>
    </row>
    <row r="141" spans="1:6" ht="15" customHeight="1">
      <c r="A141" s="60" t="s">
        <v>207</v>
      </c>
      <c r="B141" s="44" t="s">
        <v>24</v>
      </c>
      <c r="C141" s="81">
        <v>3.68</v>
      </c>
      <c r="D141" s="12" t="s">
        <v>25</v>
      </c>
      <c r="E141" s="16">
        <v>4.12</v>
      </c>
      <c r="F141" s="17" t="s">
        <v>210</v>
      </c>
    </row>
    <row r="142" spans="1:6" ht="15" customHeight="1">
      <c r="A142" s="60" t="s">
        <v>209</v>
      </c>
      <c r="B142" s="44" t="s">
        <v>24</v>
      </c>
      <c r="C142" s="81">
        <v>4.12</v>
      </c>
      <c r="D142" s="12" t="s">
        <v>25</v>
      </c>
      <c r="E142" s="16">
        <v>2.83</v>
      </c>
      <c r="F142" s="17" t="s">
        <v>212</v>
      </c>
    </row>
    <row r="143" spans="1:6" ht="15" customHeight="1">
      <c r="A143" s="60" t="s">
        <v>211</v>
      </c>
      <c r="B143" s="44" t="s">
        <v>24</v>
      </c>
      <c r="C143" s="81">
        <v>2.83</v>
      </c>
      <c r="D143" s="12" t="s">
        <v>25</v>
      </c>
      <c r="E143" s="16">
        <v>3.51</v>
      </c>
      <c r="F143" s="17" t="s">
        <v>214</v>
      </c>
    </row>
    <row r="144" spans="1:6" ht="15" customHeight="1">
      <c r="A144" s="60" t="s">
        <v>213</v>
      </c>
      <c r="B144" s="44" t="s">
        <v>24</v>
      </c>
      <c r="C144" s="81">
        <v>3.51</v>
      </c>
      <c r="D144" s="12" t="s">
        <v>25</v>
      </c>
      <c r="E144" s="16">
        <v>3.63</v>
      </c>
      <c r="F144" s="17" t="s">
        <v>216</v>
      </c>
    </row>
    <row r="145" spans="1:6" ht="15" customHeight="1">
      <c r="A145" s="60" t="s">
        <v>215</v>
      </c>
      <c r="B145" s="44" t="s">
        <v>24</v>
      </c>
      <c r="C145" s="81">
        <v>3.63</v>
      </c>
      <c r="D145" s="12" t="s">
        <v>25</v>
      </c>
      <c r="E145" s="16">
        <v>3.63</v>
      </c>
      <c r="F145" s="17"/>
    </row>
    <row r="146" spans="1:6" ht="15" customHeight="1">
      <c r="A146" s="60" t="s">
        <v>217</v>
      </c>
      <c r="B146" s="44" t="s">
        <v>24</v>
      </c>
      <c r="C146" s="81">
        <v>33.5</v>
      </c>
      <c r="D146" s="12" t="s">
        <v>25</v>
      </c>
      <c r="E146" s="16">
        <v>27.5</v>
      </c>
      <c r="F146" s="17" t="s">
        <v>219</v>
      </c>
    </row>
    <row r="147" spans="1:6" ht="15" customHeight="1">
      <c r="A147" s="60" t="s">
        <v>218</v>
      </c>
      <c r="B147" s="44" t="s">
        <v>24</v>
      </c>
      <c r="C147" s="81">
        <v>27.5</v>
      </c>
      <c r="D147" s="18" t="s">
        <v>25</v>
      </c>
      <c r="E147" s="16">
        <v>55.1</v>
      </c>
      <c r="F147" s="17" t="s">
        <v>221</v>
      </c>
    </row>
    <row r="148" spans="1:6" ht="15" customHeight="1">
      <c r="A148" s="60" t="s">
        <v>220</v>
      </c>
      <c r="B148" s="44" t="s">
        <v>24</v>
      </c>
      <c r="C148" s="81">
        <v>55.1</v>
      </c>
      <c r="D148" s="18" t="s">
        <v>25</v>
      </c>
      <c r="E148" s="16">
        <v>3.68</v>
      </c>
      <c r="F148" s="17" t="s">
        <v>223</v>
      </c>
    </row>
    <row r="149" spans="1:6" ht="15" customHeight="1">
      <c r="A149" s="60" t="s">
        <v>222</v>
      </c>
      <c r="B149" s="44" t="s">
        <v>24</v>
      </c>
      <c r="C149" s="81">
        <v>3.68</v>
      </c>
      <c r="D149" s="12" t="s">
        <v>25</v>
      </c>
      <c r="E149" s="16">
        <v>9.25</v>
      </c>
      <c r="F149" s="17" t="s">
        <v>225</v>
      </c>
    </row>
    <row r="150" spans="1:6" ht="15" customHeight="1">
      <c r="A150" s="60" t="s">
        <v>224</v>
      </c>
      <c r="B150" s="44" t="s">
        <v>24</v>
      </c>
      <c r="C150" s="81">
        <v>9.25</v>
      </c>
      <c r="D150" s="12" t="s">
        <v>25</v>
      </c>
      <c r="E150" s="16">
        <v>0.33</v>
      </c>
      <c r="F150" s="22"/>
    </row>
    <row r="151" spans="1:6" ht="15" customHeight="1">
      <c r="A151" s="60" t="s">
        <v>226</v>
      </c>
      <c r="B151" s="44">
        <v>14575</v>
      </c>
      <c r="C151" s="81">
        <v>0.84</v>
      </c>
      <c r="D151" s="12"/>
      <c r="E151" s="13"/>
      <c r="F151" s="22"/>
    </row>
    <row r="152" spans="1:6" ht="15" customHeight="1">
      <c r="A152" s="60" t="s">
        <v>227</v>
      </c>
      <c r="B152" s="44"/>
      <c r="C152" s="81">
        <v>3</v>
      </c>
      <c r="D152" s="12"/>
      <c r="E152" s="13"/>
      <c r="F152" s="22"/>
    </row>
    <row r="153" spans="1:6" ht="15" customHeight="1">
      <c r="A153" s="60" t="s">
        <v>228</v>
      </c>
      <c r="B153" s="44"/>
      <c r="C153" s="81">
        <v>5</v>
      </c>
      <c r="D153" s="12"/>
      <c r="E153" s="13"/>
      <c r="F153" s="22"/>
    </row>
    <row r="154" spans="1:6" s="70" customFormat="1" ht="15" customHeight="1">
      <c r="A154" s="60" t="s">
        <v>229</v>
      </c>
      <c r="B154" s="44"/>
      <c r="C154" s="81">
        <v>0.5</v>
      </c>
      <c r="D154" s="71"/>
      <c r="E154" s="68"/>
      <c r="F154" s="69"/>
    </row>
    <row r="155" spans="1:6" ht="15" customHeight="1">
      <c r="A155" s="63" t="s">
        <v>632</v>
      </c>
      <c r="B155" s="65">
        <v>14664</v>
      </c>
      <c r="C155" s="82">
        <v>0.62</v>
      </c>
      <c r="D155" s="12" t="s">
        <v>25</v>
      </c>
      <c r="E155" s="16">
        <v>8.9700000000000006</v>
      </c>
      <c r="F155" s="17" t="s">
        <v>231</v>
      </c>
    </row>
    <row r="156" spans="1:6" s="70" customFormat="1" ht="15" customHeight="1">
      <c r="A156" s="60" t="s">
        <v>230</v>
      </c>
      <c r="B156" s="44" t="s">
        <v>24</v>
      </c>
      <c r="C156" s="81">
        <v>8.9700000000000006</v>
      </c>
      <c r="D156" s="71"/>
      <c r="E156" s="68"/>
      <c r="F156" s="69"/>
    </row>
    <row r="157" spans="1:6" ht="15" customHeight="1">
      <c r="A157" s="63" t="s">
        <v>631</v>
      </c>
      <c r="B157" s="65">
        <v>14826</v>
      </c>
      <c r="C157" s="82">
        <v>0.42</v>
      </c>
      <c r="D157" s="12" t="s">
        <v>25</v>
      </c>
      <c r="E157" s="16">
        <v>0.21</v>
      </c>
      <c r="F157" s="22"/>
    </row>
    <row r="158" spans="1:6" ht="15" customHeight="1">
      <c r="A158" s="60" t="s">
        <v>232</v>
      </c>
      <c r="B158" s="44">
        <v>14826</v>
      </c>
      <c r="C158" s="81">
        <v>0.47</v>
      </c>
      <c r="D158" s="12" t="s">
        <v>25</v>
      </c>
      <c r="E158" s="16">
        <v>4.5</v>
      </c>
      <c r="F158" s="22" t="s">
        <v>234</v>
      </c>
    </row>
    <row r="159" spans="1:6" ht="15" customHeight="1">
      <c r="A159" s="60" t="s">
        <v>233</v>
      </c>
      <c r="B159" s="44">
        <v>2461</v>
      </c>
      <c r="C159" s="81">
        <f>10*0.46</f>
        <v>4.6000000000000005</v>
      </c>
      <c r="D159" s="12" t="s">
        <v>25</v>
      </c>
      <c r="E159" s="16">
        <v>4.5</v>
      </c>
      <c r="F159" s="22" t="s">
        <v>236</v>
      </c>
    </row>
    <row r="160" spans="1:6" ht="15" customHeight="1">
      <c r="A160" s="60" t="s">
        <v>235</v>
      </c>
      <c r="B160" s="44">
        <v>2470</v>
      </c>
      <c r="C160" s="81">
        <f>10*0.67</f>
        <v>6.7</v>
      </c>
      <c r="D160" s="18" t="s">
        <v>25</v>
      </c>
      <c r="E160" s="16">
        <v>7.1</v>
      </c>
      <c r="F160" s="22" t="s">
        <v>238</v>
      </c>
    </row>
    <row r="161" spans="1:26" ht="15" customHeight="1">
      <c r="A161" s="60" t="s">
        <v>237</v>
      </c>
      <c r="B161" s="44">
        <v>2496</v>
      </c>
      <c r="C161" s="81">
        <f>10*0.19</f>
        <v>1.9</v>
      </c>
      <c r="D161" s="12" t="s">
        <v>25</v>
      </c>
      <c r="E161" s="16">
        <v>5.5</v>
      </c>
      <c r="F161" s="22" t="s">
        <v>240</v>
      </c>
    </row>
    <row r="162" spans="1:26" ht="15" customHeight="1">
      <c r="A162" s="60" t="s">
        <v>239</v>
      </c>
      <c r="B162" s="44">
        <v>2453</v>
      </c>
      <c r="C162" s="81">
        <f>10*0.22</f>
        <v>2.2000000000000002</v>
      </c>
      <c r="D162" s="18" t="s">
        <v>25</v>
      </c>
      <c r="E162" s="16">
        <v>4.5</v>
      </c>
      <c r="F162" s="22" t="s">
        <v>242</v>
      </c>
      <c r="G162" s="57"/>
      <c r="H162" s="57"/>
    </row>
    <row r="163" spans="1:26" ht="15" customHeight="1">
      <c r="A163" s="60" t="s">
        <v>241</v>
      </c>
      <c r="B163" s="44">
        <v>2500</v>
      </c>
      <c r="C163" s="81">
        <f>10*0.15</f>
        <v>1.5</v>
      </c>
      <c r="D163" s="12" t="s">
        <v>25</v>
      </c>
      <c r="E163" s="16">
        <v>39.299999999999997</v>
      </c>
      <c r="F163" s="22" t="s">
        <v>244</v>
      </c>
    </row>
    <row r="164" spans="1:26" ht="15" customHeight="1">
      <c r="A164" s="60" t="s">
        <v>243</v>
      </c>
      <c r="B164" s="44">
        <v>26832</v>
      </c>
      <c r="C164" s="81">
        <v>50</v>
      </c>
      <c r="D164" s="26" t="s">
        <v>25</v>
      </c>
      <c r="E164" s="9">
        <v>294.5</v>
      </c>
      <c r="F164" s="15" t="s">
        <v>246</v>
      </c>
    </row>
    <row r="165" spans="1:26" ht="15" customHeight="1">
      <c r="A165" s="59" t="s">
        <v>245</v>
      </c>
      <c r="B165" s="43">
        <v>193925</v>
      </c>
      <c r="C165" s="80">
        <v>294.5</v>
      </c>
      <c r="D165" s="23"/>
      <c r="E165" s="24">
        <v>1.75</v>
      </c>
      <c r="F165" s="27"/>
    </row>
    <row r="166" spans="1:26" ht="15" customHeight="1">
      <c r="A166" s="60" t="s">
        <v>247</v>
      </c>
      <c r="B166" s="44">
        <v>16861</v>
      </c>
      <c r="C166" s="81">
        <v>8.4</v>
      </c>
      <c r="D166" s="18" t="s">
        <v>25</v>
      </c>
      <c r="E166" s="16">
        <v>0.92</v>
      </c>
      <c r="F166" s="22"/>
    </row>
    <row r="167" spans="1:26" s="70" customFormat="1" ht="15" customHeight="1">
      <c r="A167" s="60" t="s">
        <v>248</v>
      </c>
      <c r="B167" s="44">
        <v>14834</v>
      </c>
      <c r="C167" s="81">
        <v>1.45</v>
      </c>
      <c r="D167" s="67"/>
      <c r="E167" s="68"/>
      <c r="F167" s="69"/>
    </row>
    <row r="168" spans="1:26" s="70" customFormat="1" ht="15" customHeight="1">
      <c r="A168" s="64" t="s">
        <v>602</v>
      </c>
      <c r="B168" s="65">
        <v>275551</v>
      </c>
      <c r="C168" s="85">
        <v>1</v>
      </c>
      <c r="D168" s="71"/>
      <c r="E168" s="68"/>
      <c r="F168" s="69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</row>
    <row r="169" spans="1:26" ht="15" customHeight="1">
      <c r="A169" s="63" t="s">
        <v>633</v>
      </c>
      <c r="B169" s="65">
        <v>13250</v>
      </c>
      <c r="C169" s="82">
        <v>2.2999999999999998</v>
      </c>
      <c r="D169" s="12" t="s">
        <v>25</v>
      </c>
      <c r="E169" s="16">
        <v>5.15</v>
      </c>
      <c r="F169" s="17" t="s">
        <v>250</v>
      </c>
    </row>
    <row r="170" spans="1:26" s="70" customFormat="1" ht="15" customHeight="1">
      <c r="A170" s="60" t="s">
        <v>249</v>
      </c>
      <c r="B170" s="44" t="s">
        <v>24</v>
      </c>
      <c r="C170" s="81">
        <v>5.15</v>
      </c>
      <c r="D170" s="67"/>
      <c r="E170" s="68"/>
      <c r="F170" s="69"/>
    </row>
    <row r="171" spans="1:26" s="70" customFormat="1" ht="15" customHeight="1">
      <c r="A171" s="64" t="s">
        <v>603</v>
      </c>
      <c r="B171" s="65">
        <v>89249</v>
      </c>
      <c r="C171" s="85">
        <v>0.34</v>
      </c>
      <c r="D171" s="67"/>
      <c r="E171" s="68"/>
      <c r="F171" s="69"/>
    </row>
    <row r="172" spans="1:26" ht="15" customHeight="1">
      <c r="A172" s="64" t="s">
        <v>604</v>
      </c>
      <c r="B172" s="65">
        <v>113492</v>
      </c>
      <c r="C172" s="85">
        <v>0.7</v>
      </c>
      <c r="D172" s="18" t="s">
        <v>25</v>
      </c>
      <c r="E172" s="16">
        <v>1.3</v>
      </c>
      <c r="F172" s="22" t="s">
        <v>252</v>
      </c>
    </row>
    <row r="173" spans="1:26" ht="15" customHeight="1">
      <c r="A173" s="60" t="s">
        <v>251</v>
      </c>
      <c r="B173" s="44">
        <v>239879</v>
      </c>
      <c r="C173" s="81">
        <v>3</v>
      </c>
      <c r="D173" s="18" t="s">
        <v>25</v>
      </c>
      <c r="E173" s="16">
        <v>5.41</v>
      </c>
      <c r="F173" s="17" t="s">
        <v>254</v>
      </c>
    </row>
    <row r="174" spans="1:26" ht="15" customHeight="1">
      <c r="A174" s="60" t="s">
        <v>253</v>
      </c>
      <c r="B174" s="44" t="s">
        <v>24</v>
      </c>
      <c r="C174" s="81">
        <v>5.41</v>
      </c>
      <c r="D174" s="12" t="s">
        <v>25</v>
      </c>
      <c r="E174" s="16">
        <v>45</v>
      </c>
      <c r="F174" s="14"/>
    </row>
    <row r="175" spans="1:26" s="70" customFormat="1" ht="15" customHeight="1">
      <c r="A175" s="60" t="s">
        <v>255</v>
      </c>
      <c r="B175" s="44">
        <v>9598</v>
      </c>
      <c r="C175" s="81">
        <v>34.26</v>
      </c>
      <c r="D175" s="71"/>
      <c r="E175" s="68"/>
      <c r="F175" s="69"/>
    </row>
    <row r="176" spans="1:26" ht="15" customHeight="1">
      <c r="A176" s="63" t="s">
        <v>634</v>
      </c>
      <c r="B176" s="79">
        <v>298272</v>
      </c>
      <c r="C176" s="82">
        <v>14</v>
      </c>
      <c r="D176" s="12" t="s">
        <v>25</v>
      </c>
      <c r="E176" s="16">
        <v>160</v>
      </c>
      <c r="F176" s="14"/>
    </row>
    <row r="177" spans="1:6" ht="15" customHeight="1">
      <c r="A177" s="60" t="s">
        <v>256</v>
      </c>
      <c r="B177" s="44">
        <v>277111</v>
      </c>
      <c r="C177" s="81">
        <v>205.75</v>
      </c>
      <c r="D177" s="12" t="s">
        <v>25</v>
      </c>
      <c r="E177" s="16">
        <v>486</v>
      </c>
      <c r="F177" s="22" t="s">
        <v>258</v>
      </c>
    </row>
    <row r="178" spans="1:6" s="70" customFormat="1" ht="15" customHeight="1">
      <c r="A178" s="60" t="s">
        <v>257</v>
      </c>
      <c r="B178" s="44">
        <v>282000</v>
      </c>
      <c r="C178" s="81">
        <f>2500*0.2248</f>
        <v>562</v>
      </c>
      <c r="D178" s="67"/>
      <c r="E178" s="68"/>
      <c r="F178" s="69"/>
    </row>
    <row r="179" spans="1:6" s="70" customFormat="1" ht="15" customHeight="1">
      <c r="A179" s="64" t="s">
        <v>605</v>
      </c>
      <c r="B179" s="65">
        <v>277186</v>
      </c>
      <c r="C179" s="85">
        <v>1.5</v>
      </c>
      <c r="D179" s="67"/>
      <c r="E179" s="68"/>
      <c r="F179" s="69"/>
    </row>
    <row r="180" spans="1:6" s="70" customFormat="1" ht="15" customHeight="1">
      <c r="A180" s="64" t="s">
        <v>607</v>
      </c>
      <c r="B180" s="65">
        <v>175919</v>
      </c>
      <c r="C180" s="85">
        <v>2.85</v>
      </c>
      <c r="D180" s="67"/>
      <c r="E180" s="68"/>
      <c r="F180" s="69"/>
    </row>
    <row r="181" spans="1:6" ht="15" customHeight="1">
      <c r="A181" s="64" t="s">
        <v>606</v>
      </c>
      <c r="B181" s="65">
        <v>1570</v>
      </c>
      <c r="C181" s="85">
        <v>1.66</v>
      </c>
      <c r="D181" s="12" t="s">
        <v>25</v>
      </c>
      <c r="E181" s="16">
        <v>2.1</v>
      </c>
      <c r="F181" s="14" t="s">
        <v>260</v>
      </c>
    </row>
    <row r="182" spans="1:6" ht="15" customHeight="1">
      <c r="A182" s="60" t="s">
        <v>259</v>
      </c>
      <c r="B182" s="44">
        <v>1546</v>
      </c>
      <c r="C182" s="81">
        <v>1.18</v>
      </c>
      <c r="D182" s="12" t="s">
        <v>25</v>
      </c>
      <c r="E182" s="16">
        <v>0.56000000000000005</v>
      </c>
      <c r="F182" s="22" t="s">
        <v>262</v>
      </c>
    </row>
    <row r="183" spans="1:6" ht="15" customHeight="1">
      <c r="A183" s="60" t="s">
        <v>261</v>
      </c>
      <c r="B183" s="44">
        <v>233668</v>
      </c>
      <c r="C183" s="81">
        <v>1.0900000000000001</v>
      </c>
      <c r="D183" s="12" t="s">
        <v>25</v>
      </c>
      <c r="E183" s="16">
        <v>13.19</v>
      </c>
      <c r="F183" s="17" t="s">
        <v>264</v>
      </c>
    </row>
    <row r="184" spans="1:6" ht="15" customHeight="1">
      <c r="A184" s="60" t="s">
        <v>263</v>
      </c>
      <c r="B184" s="44" t="s">
        <v>24</v>
      </c>
      <c r="C184" s="81">
        <v>13.19</v>
      </c>
      <c r="D184" s="12" t="s">
        <v>25</v>
      </c>
      <c r="E184" s="16">
        <v>0.79</v>
      </c>
      <c r="F184" s="22" t="s">
        <v>266</v>
      </c>
    </row>
    <row r="185" spans="1:6" s="70" customFormat="1" ht="15" customHeight="1">
      <c r="A185" s="60" t="s">
        <v>265</v>
      </c>
      <c r="B185" s="44">
        <v>243710</v>
      </c>
      <c r="C185" s="81">
        <v>1.4</v>
      </c>
      <c r="D185" s="67"/>
      <c r="E185" s="68"/>
      <c r="F185" s="69"/>
    </row>
    <row r="186" spans="1:6" ht="15" customHeight="1">
      <c r="A186" s="64" t="s">
        <v>265</v>
      </c>
      <c r="B186" s="65">
        <v>243710</v>
      </c>
      <c r="C186" s="85">
        <v>1.55</v>
      </c>
      <c r="D186" s="18" t="s">
        <v>25</v>
      </c>
      <c r="E186" s="16">
        <v>3.5</v>
      </c>
      <c r="F186" s="22" t="s">
        <v>267</v>
      </c>
    </row>
    <row r="187" spans="1:6" ht="15" customHeight="1">
      <c r="A187" s="66" t="s">
        <v>672</v>
      </c>
      <c r="B187" s="44">
        <v>2070</v>
      </c>
      <c r="C187" s="81">
        <v>5.0199999999999996</v>
      </c>
      <c r="D187" s="12" t="s">
        <v>25</v>
      </c>
      <c r="E187" s="16">
        <v>4.28</v>
      </c>
      <c r="F187" s="17" t="s">
        <v>269</v>
      </c>
    </row>
    <row r="188" spans="1:6" ht="15" customHeight="1">
      <c r="A188" s="60" t="s">
        <v>268</v>
      </c>
      <c r="B188" s="44" t="s">
        <v>24</v>
      </c>
      <c r="C188" s="81">
        <v>4.28</v>
      </c>
      <c r="D188" s="12" t="s">
        <v>25</v>
      </c>
      <c r="E188" s="16">
        <v>4.28</v>
      </c>
      <c r="F188" s="17" t="s">
        <v>269</v>
      </c>
    </row>
    <row r="189" spans="1:6" ht="15" customHeight="1">
      <c r="A189" s="60" t="s">
        <v>270</v>
      </c>
      <c r="B189" s="44" t="s">
        <v>24</v>
      </c>
      <c r="C189" s="81">
        <v>4.28</v>
      </c>
      <c r="D189" s="12" t="s">
        <v>25</v>
      </c>
      <c r="E189" s="16">
        <v>32</v>
      </c>
      <c r="F189" s="22" t="s">
        <v>271</v>
      </c>
    </row>
    <row r="190" spans="1:6" ht="15" customHeight="1">
      <c r="A190" s="66" t="s">
        <v>673</v>
      </c>
      <c r="B190" s="44">
        <v>2038</v>
      </c>
      <c r="C190" s="81">
        <v>32.9</v>
      </c>
      <c r="D190" s="12" t="s">
        <v>25</v>
      </c>
      <c r="E190" s="16">
        <v>10.15</v>
      </c>
      <c r="F190" s="17" t="s">
        <v>273</v>
      </c>
    </row>
    <row r="191" spans="1:6" ht="15" customHeight="1">
      <c r="A191" s="60" t="s">
        <v>272</v>
      </c>
      <c r="B191" s="44" t="s">
        <v>24</v>
      </c>
      <c r="C191" s="81">
        <v>10.15</v>
      </c>
      <c r="D191" s="12" t="s">
        <v>25</v>
      </c>
      <c r="E191" s="16">
        <v>68.5</v>
      </c>
      <c r="F191" s="22" t="s">
        <v>275</v>
      </c>
    </row>
    <row r="192" spans="1:6" ht="15" customHeight="1">
      <c r="A192" s="60" t="s">
        <v>274</v>
      </c>
      <c r="B192" s="44">
        <v>197815</v>
      </c>
      <c r="C192" s="81">
        <v>36.869999999999997</v>
      </c>
      <c r="D192" s="12" t="s">
        <v>25</v>
      </c>
      <c r="E192" s="16">
        <v>1.65</v>
      </c>
      <c r="F192" s="17" t="s">
        <v>277</v>
      </c>
    </row>
    <row r="193" spans="1:6" ht="15" customHeight="1">
      <c r="A193" s="60" t="s">
        <v>276</v>
      </c>
      <c r="B193" s="44" t="s">
        <v>24</v>
      </c>
      <c r="C193" s="81">
        <v>1.65</v>
      </c>
      <c r="D193" s="23" t="s">
        <v>25</v>
      </c>
      <c r="E193" s="24">
        <v>3.7</v>
      </c>
      <c r="F193" s="25" t="s">
        <v>279</v>
      </c>
    </row>
    <row r="194" spans="1:6" ht="15" customHeight="1">
      <c r="A194" s="60" t="s">
        <v>278</v>
      </c>
      <c r="B194" s="44" t="s">
        <v>24</v>
      </c>
      <c r="C194" s="81">
        <v>3.7</v>
      </c>
      <c r="D194" s="23" t="s">
        <v>25</v>
      </c>
      <c r="E194" s="24">
        <v>3.7</v>
      </c>
      <c r="F194" s="25" t="s">
        <v>279</v>
      </c>
    </row>
    <row r="195" spans="1:6" ht="15" customHeight="1">
      <c r="A195" s="60" t="s">
        <v>280</v>
      </c>
      <c r="B195" s="44" t="s">
        <v>24</v>
      </c>
      <c r="C195" s="81">
        <v>3.7</v>
      </c>
      <c r="D195" s="12" t="s">
        <v>25</v>
      </c>
      <c r="E195" s="13"/>
      <c r="F195" s="22"/>
    </row>
    <row r="196" spans="1:6" ht="15" customHeight="1">
      <c r="A196" s="60" t="s">
        <v>281</v>
      </c>
      <c r="B196" s="44" t="s">
        <v>24</v>
      </c>
      <c r="C196" s="81">
        <v>30</v>
      </c>
      <c r="D196" s="12" t="s">
        <v>25</v>
      </c>
      <c r="E196" s="16">
        <v>2.73</v>
      </c>
      <c r="F196" s="17" t="s">
        <v>283</v>
      </c>
    </row>
    <row r="197" spans="1:6" ht="15" customHeight="1">
      <c r="A197" s="60" t="s">
        <v>282</v>
      </c>
      <c r="B197" s="44" t="s">
        <v>24</v>
      </c>
      <c r="C197" s="81">
        <v>2.73</v>
      </c>
      <c r="D197" s="12" t="s">
        <v>25</v>
      </c>
      <c r="E197" s="16">
        <v>17.16</v>
      </c>
      <c r="F197" s="17" t="s">
        <v>285</v>
      </c>
    </row>
    <row r="198" spans="1:6" ht="15" customHeight="1">
      <c r="A198" s="60" t="s">
        <v>284</v>
      </c>
      <c r="B198" s="44" t="s">
        <v>24</v>
      </c>
      <c r="C198" s="81">
        <v>17.16</v>
      </c>
      <c r="D198" s="12" t="s">
        <v>25</v>
      </c>
      <c r="E198" s="16">
        <v>15.35</v>
      </c>
      <c r="F198" s="17" t="s">
        <v>287</v>
      </c>
    </row>
    <row r="199" spans="1:6" ht="15" customHeight="1">
      <c r="A199" s="60" t="s">
        <v>286</v>
      </c>
      <c r="B199" s="44" t="s">
        <v>24</v>
      </c>
      <c r="C199" s="81">
        <v>15.35</v>
      </c>
      <c r="D199" s="12" t="s">
        <v>25</v>
      </c>
      <c r="E199" s="16">
        <v>2.83</v>
      </c>
      <c r="F199" s="17" t="s">
        <v>289</v>
      </c>
    </row>
    <row r="200" spans="1:6" ht="15" customHeight="1">
      <c r="A200" s="60" t="s">
        <v>288</v>
      </c>
      <c r="B200" s="44" t="s">
        <v>24</v>
      </c>
      <c r="C200" s="81">
        <v>2.83</v>
      </c>
      <c r="D200" s="12" t="s">
        <v>25</v>
      </c>
      <c r="E200" s="16">
        <v>35.22</v>
      </c>
      <c r="F200" s="17" t="s">
        <v>291</v>
      </c>
    </row>
    <row r="201" spans="1:6" ht="15" customHeight="1">
      <c r="A201" s="60" t="s">
        <v>290</v>
      </c>
      <c r="B201" s="44" t="s">
        <v>24</v>
      </c>
      <c r="C201" s="81">
        <v>35.22</v>
      </c>
      <c r="D201" s="12" t="s">
        <v>25</v>
      </c>
      <c r="E201" s="16">
        <v>13.13</v>
      </c>
      <c r="F201" s="17" t="s">
        <v>293</v>
      </c>
    </row>
    <row r="202" spans="1:6" ht="15" customHeight="1">
      <c r="A202" s="60" t="s">
        <v>292</v>
      </c>
      <c r="B202" s="44" t="s">
        <v>24</v>
      </c>
      <c r="C202" s="81">
        <v>13.13</v>
      </c>
      <c r="D202" s="12" t="s">
        <v>25</v>
      </c>
      <c r="E202" s="16">
        <v>1.5</v>
      </c>
      <c r="F202" s="22"/>
    </row>
    <row r="203" spans="1:6" ht="15" customHeight="1">
      <c r="A203" s="66" t="s">
        <v>674</v>
      </c>
      <c r="B203" s="44">
        <v>233412</v>
      </c>
      <c r="C203" s="81">
        <v>1.3</v>
      </c>
      <c r="D203" s="12" t="s">
        <v>25</v>
      </c>
      <c r="E203" s="16">
        <v>1</v>
      </c>
      <c r="F203" s="22"/>
    </row>
    <row r="204" spans="1:6" ht="15" customHeight="1">
      <c r="A204" s="60" t="s">
        <v>308</v>
      </c>
      <c r="B204" s="44">
        <v>15091</v>
      </c>
      <c r="C204" s="81">
        <v>2.2000000000000002</v>
      </c>
      <c r="D204" s="12" t="s">
        <v>25</v>
      </c>
      <c r="E204" s="16">
        <v>15.59</v>
      </c>
      <c r="F204" s="17" t="s">
        <v>295</v>
      </c>
    </row>
    <row r="205" spans="1:6" ht="15" customHeight="1">
      <c r="A205" s="60" t="s">
        <v>294</v>
      </c>
      <c r="B205" s="44" t="s">
        <v>24</v>
      </c>
      <c r="C205" s="81">
        <v>15.59</v>
      </c>
      <c r="D205" s="12" t="s">
        <v>25</v>
      </c>
      <c r="E205" s="16">
        <v>3.51</v>
      </c>
      <c r="F205" s="17" t="s">
        <v>297</v>
      </c>
    </row>
    <row r="206" spans="1:6" ht="15" customHeight="1">
      <c r="A206" s="60" t="s">
        <v>296</v>
      </c>
      <c r="B206" s="44" t="s">
        <v>24</v>
      </c>
      <c r="C206" s="81">
        <v>3.51</v>
      </c>
      <c r="D206" s="12" t="s">
        <v>25</v>
      </c>
      <c r="E206" s="16">
        <v>4.5999999999999996</v>
      </c>
      <c r="F206" s="17" t="s">
        <v>299</v>
      </c>
    </row>
    <row r="207" spans="1:6" ht="15" customHeight="1">
      <c r="A207" s="60" t="s">
        <v>298</v>
      </c>
      <c r="B207" s="44" t="s">
        <v>24</v>
      </c>
      <c r="C207" s="81">
        <v>4.5999999999999996</v>
      </c>
      <c r="D207" s="23"/>
      <c r="E207" s="24">
        <v>10.8</v>
      </c>
      <c r="F207" s="27" t="s">
        <v>316</v>
      </c>
    </row>
    <row r="208" spans="1:6" s="70" customFormat="1" ht="15" customHeight="1">
      <c r="A208" s="60" t="s">
        <v>315</v>
      </c>
      <c r="B208" s="44">
        <v>237973</v>
      </c>
      <c r="C208" s="81">
        <v>11.7</v>
      </c>
      <c r="D208" s="67"/>
      <c r="E208" s="68"/>
      <c r="F208" s="69"/>
    </row>
    <row r="209" spans="1:8" s="70" customFormat="1" ht="15" customHeight="1">
      <c r="A209" s="64" t="s">
        <v>678</v>
      </c>
      <c r="B209" s="65">
        <v>117986</v>
      </c>
      <c r="C209" s="85">
        <v>8</v>
      </c>
      <c r="D209" s="67"/>
      <c r="E209" s="68"/>
      <c r="F209" s="69"/>
    </row>
    <row r="210" spans="1:8" s="70" customFormat="1" ht="15" customHeight="1">
      <c r="A210" s="64" t="s">
        <v>675</v>
      </c>
      <c r="B210" s="65">
        <v>4677</v>
      </c>
      <c r="C210" s="85">
        <v>2.68</v>
      </c>
      <c r="D210" s="67"/>
      <c r="E210" s="68"/>
      <c r="F210" s="69"/>
    </row>
    <row r="211" spans="1:8" s="70" customFormat="1" ht="15" customHeight="1">
      <c r="A211" s="64" t="s">
        <v>676</v>
      </c>
      <c r="B211" s="65">
        <v>4669</v>
      </c>
      <c r="C211" s="85">
        <v>2.87</v>
      </c>
      <c r="D211" s="67"/>
      <c r="E211" s="68"/>
      <c r="F211" s="69"/>
    </row>
    <row r="212" spans="1:8" ht="15" customHeight="1">
      <c r="A212" s="64" t="s">
        <v>677</v>
      </c>
      <c r="B212" s="65">
        <v>4707</v>
      </c>
      <c r="C212" s="85">
        <v>4.6100000000000003</v>
      </c>
      <c r="D212" s="18" t="s">
        <v>25</v>
      </c>
      <c r="E212" s="16">
        <v>44.3</v>
      </c>
      <c r="F212" s="22"/>
      <c r="G212" s="58"/>
      <c r="H212" s="58"/>
    </row>
    <row r="213" spans="1:8" ht="15" customHeight="1">
      <c r="A213" s="74" t="s">
        <v>679</v>
      </c>
      <c r="B213" s="43">
        <v>119156</v>
      </c>
      <c r="C213" s="80">
        <v>1.63</v>
      </c>
      <c r="D213" s="26"/>
      <c r="E213" s="9">
        <v>1.31</v>
      </c>
      <c r="F213" s="15" t="s">
        <v>319</v>
      </c>
      <c r="G213" s="2"/>
      <c r="H213" s="2"/>
    </row>
    <row r="214" spans="1:8" ht="15" customHeight="1">
      <c r="A214" s="66" t="s">
        <v>680</v>
      </c>
      <c r="B214" s="44">
        <v>4294</v>
      </c>
      <c r="C214" s="81">
        <v>1.8</v>
      </c>
      <c r="D214" s="12" t="s">
        <v>25</v>
      </c>
      <c r="E214" s="16">
        <v>1.6</v>
      </c>
      <c r="F214" s="22"/>
    </row>
    <row r="215" spans="1:8" ht="15" customHeight="1">
      <c r="A215" s="66" t="s">
        <v>681</v>
      </c>
      <c r="B215" s="44">
        <v>118583</v>
      </c>
      <c r="C215" s="81">
        <v>2.98</v>
      </c>
      <c r="D215" s="12" t="s">
        <v>25</v>
      </c>
      <c r="E215" s="16">
        <v>2.75</v>
      </c>
      <c r="F215" s="22"/>
    </row>
    <row r="216" spans="1:8" ht="15" customHeight="1">
      <c r="A216" s="66" t="s">
        <v>682</v>
      </c>
      <c r="B216" s="44">
        <v>119148</v>
      </c>
      <c r="C216" s="81">
        <v>10.3</v>
      </c>
      <c r="D216" s="12" t="s">
        <v>25</v>
      </c>
      <c r="E216" s="16">
        <v>10.25</v>
      </c>
      <c r="F216" s="22"/>
    </row>
    <row r="217" spans="1:8" s="70" customFormat="1" ht="15" customHeight="1">
      <c r="A217" s="60" t="s">
        <v>317</v>
      </c>
      <c r="B217" s="44">
        <v>178632</v>
      </c>
      <c r="C217" s="81">
        <v>45.03</v>
      </c>
      <c r="D217" s="67"/>
      <c r="E217" s="68"/>
      <c r="F217" s="69"/>
    </row>
    <row r="218" spans="1:8" s="70" customFormat="1" ht="15" customHeight="1">
      <c r="A218" s="64" t="s">
        <v>609</v>
      </c>
      <c r="B218" s="65">
        <v>128023</v>
      </c>
      <c r="C218" s="85">
        <v>23</v>
      </c>
      <c r="D218" s="67"/>
      <c r="E218" s="68"/>
      <c r="F218" s="69"/>
    </row>
    <row r="219" spans="1:8" ht="15" customHeight="1">
      <c r="A219" s="64" t="s">
        <v>610</v>
      </c>
      <c r="B219" s="65">
        <v>136794</v>
      </c>
      <c r="C219" s="85">
        <v>42</v>
      </c>
      <c r="D219" s="12" t="s">
        <v>25</v>
      </c>
      <c r="E219" s="16">
        <v>12.5</v>
      </c>
      <c r="F219" s="22"/>
    </row>
    <row r="220" spans="1:8" ht="15" customHeight="1">
      <c r="A220" s="60" t="s">
        <v>320</v>
      </c>
      <c r="B220" s="44">
        <v>4413</v>
      </c>
      <c r="C220" s="81">
        <v>13.8</v>
      </c>
      <c r="D220" s="12"/>
      <c r="E220" s="16">
        <v>32.369999999999997</v>
      </c>
      <c r="F220" s="22" t="s">
        <v>322</v>
      </c>
    </row>
    <row r="221" spans="1:8" s="70" customFormat="1" ht="15" customHeight="1">
      <c r="A221" s="60" t="s">
        <v>321</v>
      </c>
      <c r="B221" s="44">
        <v>272388</v>
      </c>
      <c r="C221" s="81">
        <v>20</v>
      </c>
      <c r="D221" s="67"/>
      <c r="E221" s="68"/>
      <c r="F221" s="69"/>
    </row>
    <row r="222" spans="1:8" s="70" customFormat="1" ht="15" customHeight="1">
      <c r="A222" s="64" t="s">
        <v>608</v>
      </c>
      <c r="B222" s="65">
        <v>178632</v>
      </c>
      <c r="C222" s="85">
        <v>46</v>
      </c>
      <c r="D222" s="67"/>
      <c r="E222" s="68"/>
      <c r="F222" s="69"/>
    </row>
    <row r="223" spans="1:8" s="70" customFormat="1" ht="15" customHeight="1">
      <c r="A223" s="64" t="s">
        <v>611</v>
      </c>
      <c r="B223" s="65">
        <v>4537</v>
      </c>
      <c r="C223" s="85">
        <v>2.4</v>
      </c>
      <c r="D223" s="67"/>
      <c r="E223" s="68"/>
      <c r="F223" s="69"/>
    </row>
    <row r="224" spans="1:8" s="70" customFormat="1" ht="15" customHeight="1">
      <c r="A224" s="64" t="s">
        <v>613</v>
      </c>
      <c r="B224" s="65">
        <v>4510</v>
      </c>
      <c r="C224" s="85">
        <v>1.82</v>
      </c>
      <c r="D224" s="67"/>
      <c r="E224" s="68"/>
      <c r="F224" s="69"/>
    </row>
    <row r="225" spans="1:6" ht="15" customHeight="1">
      <c r="A225" s="64" t="s">
        <v>612</v>
      </c>
      <c r="B225" s="65">
        <v>4553</v>
      </c>
      <c r="C225" s="85">
        <v>2.5299999999999998</v>
      </c>
      <c r="D225" s="12" t="s">
        <v>25</v>
      </c>
      <c r="E225" s="16">
        <v>1.4</v>
      </c>
      <c r="F225" s="22" t="s">
        <v>324</v>
      </c>
    </row>
    <row r="226" spans="1:6" ht="15" customHeight="1">
      <c r="A226" s="60" t="s">
        <v>323</v>
      </c>
      <c r="B226" s="44">
        <v>4510</v>
      </c>
      <c r="C226" s="81">
        <v>1.26</v>
      </c>
      <c r="D226" s="12" t="s">
        <v>25</v>
      </c>
      <c r="E226" s="16">
        <v>1.35</v>
      </c>
      <c r="F226" s="22" t="s">
        <v>326</v>
      </c>
    </row>
    <row r="227" spans="1:6" ht="15" customHeight="1">
      <c r="A227" s="60" t="s">
        <v>325</v>
      </c>
      <c r="B227" s="44">
        <v>4448</v>
      </c>
      <c r="C227" s="81">
        <v>2.5</v>
      </c>
      <c r="D227" s="18" t="s">
        <v>25</v>
      </c>
      <c r="E227" s="16">
        <v>1.6</v>
      </c>
      <c r="F227" s="22"/>
    </row>
    <row r="228" spans="1:6" ht="15" customHeight="1">
      <c r="A228" s="60" t="s">
        <v>327</v>
      </c>
      <c r="B228" s="44">
        <v>4545</v>
      </c>
      <c r="C228" s="81">
        <v>3</v>
      </c>
      <c r="D228" s="18" t="s">
        <v>25</v>
      </c>
      <c r="E228" s="16">
        <v>2.7</v>
      </c>
      <c r="F228" s="22"/>
    </row>
    <row r="229" spans="1:6" ht="15" customHeight="1">
      <c r="A229" s="60" t="s">
        <v>328</v>
      </c>
      <c r="B229" s="44">
        <v>4464</v>
      </c>
      <c r="C229" s="81">
        <v>3.28</v>
      </c>
      <c r="D229" s="18" t="s">
        <v>25</v>
      </c>
      <c r="E229" s="16">
        <v>4.7</v>
      </c>
      <c r="F229" s="22"/>
    </row>
    <row r="230" spans="1:6" ht="15" customHeight="1">
      <c r="A230" s="60" t="s">
        <v>329</v>
      </c>
      <c r="B230" s="44">
        <v>118524</v>
      </c>
      <c r="C230" s="81">
        <v>5.25</v>
      </c>
      <c r="D230" s="23"/>
      <c r="E230" s="24">
        <v>11</v>
      </c>
      <c r="F230" s="27"/>
    </row>
    <row r="231" spans="1:6" ht="15" customHeight="1">
      <c r="A231" s="60" t="s">
        <v>330</v>
      </c>
      <c r="B231" s="44">
        <v>4669</v>
      </c>
      <c r="C231" s="81">
        <v>2.87</v>
      </c>
      <c r="D231" s="23"/>
      <c r="E231" s="24">
        <v>12.6</v>
      </c>
      <c r="F231" s="27" t="s">
        <v>332</v>
      </c>
    </row>
    <row r="232" spans="1:6" s="70" customFormat="1" ht="15" customHeight="1">
      <c r="A232" s="60" t="s">
        <v>331</v>
      </c>
      <c r="B232" s="44">
        <v>118516</v>
      </c>
      <c r="C232" s="81">
        <v>4.9000000000000004</v>
      </c>
      <c r="D232" s="67"/>
      <c r="E232" s="68"/>
      <c r="F232" s="69"/>
    </row>
    <row r="233" spans="1:6" ht="15" customHeight="1">
      <c r="A233" s="64" t="s">
        <v>614</v>
      </c>
      <c r="B233" s="65">
        <v>4588</v>
      </c>
      <c r="C233" s="85">
        <v>2.88</v>
      </c>
      <c r="D233" s="12" t="s">
        <v>25</v>
      </c>
      <c r="E233" s="16">
        <v>1.79</v>
      </c>
      <c r="F233" s="22" t="s">
        <v>334</v>
      </c>
    </row>
    <row r="234" spans="1:6" ht="15" customHeight="1">
      <c r="A234" s="60" t="s">
        <v>333</v>
      </c>
      <c r="B234" s="44">
        <v>7358</v>
      </c>
      <c r="C234" s="81">
        <v>3.34</v>
      </c>
      <c r="D234" s="12" t="s">
        <v>25</v>
      </c>
      <c r="E234" s="16">
        <v>1.8</v>
      </c>
      <c r="F234" s="22"/>
    </row>
    <row r="235" spans="1:6" ht="15" customHeight="1">
      <c r="A235" s="60" t="s">
        <v>335</v>
      </c>
      <c r="B235" s="44">
        <v>2143</v>
      </c>
      <c r="C235" s="81">
        <v>4.4800000000000004</v>
      </c>
      <c r="D235" s="18" t="s">
        <v>25</v>
      </c>
      <c r="E235" s="16">
        <v>0.55000000000000004</v>
      </c>
      <c r="F235" s="22" t="s">
        <v>337</v>
      </c>
    </row>
    <row r="236" spans="1:6" ht="15" customHeight="1">
      <c r="A236" s="60" t="s">
        <v>336</v>
      </c>
      <c r="B236" s="44">
        <v>280542</v>
      </c>
      <c r="C236" s="81">
        <v>0.43</v>
      </c>
      <c r="D236" s="12" t="s">
        <v>25</v>
      </c>
      <c r="E236" s="16">
        <v>2.82</v>
      </c>
      <c r="F236" s="22" t="s">
        <v>339</v>
      </c>
    </row>
    <row r="237" spans="1:6" ht="15" customHeight="1">
      <c r="A237" s="60" t="s">
        <v>338</v>
      </c>
      <c r="B237" s="44">
        <v>7722</v>
      </c>
      <c r="C237" s="81">
        <v>2.68</v>
      </c>
      <c r="D237" s="12" t="s">
        <v>25</v>
      </c>
      <c r="E237" s="16">
        <v>50.48</v>
      </c>
      <c r="F237" s="14" t="s">
        <v>341</v>
      </c>
    </row>
    <row r="238" spans="1:6" s="70" customFormat="1" ht="15" customHeight="1">
      <c r="A238" s="60" t="s">
        <v>340</v>
      </c>
      <c r="B238" s="44">
        <v>26921</v>
      </c>
      <c r="C238" s="81">
        <v>83</v>
      </c>
      <c r="D238" s="67"/>
      <c r="E238" s="68"/>
      <c r="F238" s="69"/>
    </row>
    <row r="239" spans="1:6" s="70" customFormat="1" ht="15" customHeight="1">
      <c r="A239" s="64" t="s">
        <v>616</v>
      </c>
      <c r="B239" s="65">
        <v>291492</v>
      </c>
      <c r="C239" s="85">
        <v>1.66</v>
      </c>
      <c r="D239" s="67"/>
      <c r="E239" s="68"/>
      <c r="F239" s="69"/>
    </row>
    <row r="240" spans="1:6" ht="15" customHeight="1">
      <c r="A240" s="64" t="s">
        <v>615</v>
      </c>
      <c r="B240" s="65">
        <v>291491</v>
      </c>
      <c r="C240" s="85">
        <v>1.34</v>
      </c>
      <c r="D240" s="33"/>
      <c r="E240" s="28"/>
      <c r="F240" s="29"/>
    </row>
    <row r="241" spans="1:6" ht="15" customHeight="1">
      <c r="A241" s="61" t="s">
        <v>342</v>
      </c>
      <c r="B241" s="45">
        <v>291137</v>
      </c>
      <c r="C241" s="83">
        <v>12</v>
      </c>
      <c r="D241" s="18" t="s">
        <v>25</v>
      </c>
      <c r="E241" s="16">
        <v>2.0099999999999998</v>
      </c>
      <c r="F241" s="17" t="s">
        <v>301</v>
      </c>
    </row>
    <row r="242" spans="1:6" ht="15" customHeight="1">
      <c r="A242" s="60" t="s">
        <v>300</v>
      </c>
      <c r="B242" s="44" t="s">
        <v>24</v>
      </c>
      <c r="C242" s="81">
        <v>2.0099999999999998</v>
      </c>
      <c r="D242" s="18" t="s">
        <v>25</v>
      </c>
      <c r="E242" s="11">
        <v>1.85</v>
      </c>
      <c r="F242" s="17" t="s">
        <v>303</v>
      </c>
    </row>
    <row r="243" spans="1:6" ht="15" customHeight="1">
      <c r="A243" s="60" t="s">
        <v>302</v>
      </c>
      <c r="B243" s="44" t="s">
        <v>24</v>
      </c>
      <c r="C243" s="81">
        <v>1.85</v>
      </c>
      <c r="D243" s="12" t="s">
        <v>25</v>
      </c>
      <c r="E243" s="16">
        <v>0.24</v>
      </c>
      <c r="F243" s="14" t="s">
        <v>346</v>
      </c>
    </row>
    <row r="244" spans="1:6" s="70" customFormat="1" ht="15" customHeight="1">
      <c r="A244" s="60" t="s">
        <v>345</v>
      </c>
      <c r="B244" s="44">
        <v>187070</v>
      </c>
      <c r="C244" s="81">
        <v>0.4</v>
      </c>
      <c r="D244" s="71"/>
      <c r="E244" s="68"/>
      <c r="F244" s="69"/>
    </row>
    <row r="245" spans="1:6" ht="15" customHeight="1">
      <c r="A245" s="63" t="s">
        <v>635</v>
      </c>
      <c r="B245" s="65">
        <v>15180</v>
      </c>
      <c r="C245" s="82">
        <v>0.51</v>
      </c>
      <c r="D245" s="12" t="s">
        <v>25</v>
      </c>
      <c r="E245" s="11">
        <v>3.51</v>
      </c>
      <c r="F245" s="17" t="s">
        <v>305</v>
      </c>
    </row>
    <row r="246" spans="1:6" ht="15" customHeight="1">
      <c r="A246" s="60" t="s">
        <v>304</v>
      </c>
      <c r="B246" s="44" t="s">
        <v>24</v>
      </c>
      <c r="C246" s="81">
        <v>3.51</v>
      </c>
      <c r="D246" s="18" t="s">
        <v>25</v>
      </c>
      <c r="E246" s="11">
        <v>15.65</v>
      </c>
      <c r="F246" s="17" t="s">
        <v>143</v>
      </c>
    </row>
    <row r="247" spans="1:6" ht="15" customHeight="1">
      <c r="A247" s="60" t="s">
        <v>306</v>
      </c>
      <c r="B247" s="44" t="s">
        <v>24</v>
      </c>
      <c r="C247" s="81">
        <v>15.65</v>
      </c>
      <c r="D247" s="18" t="s">
        <v>25</v>
      </c>
      <c r="E247" s="11">
        <v>15.65</v>
      </c>
      <c r="F247" s="17" t="s">
        <v>143</v>
      </c>
    </row>
    <row r="248" spans="1:6" s="70" customFormat="1" ht="15" customHeight="1">
      <c r="A248" s="60" t="s">
        <v>307</v>
      </c>
      <c r="B248" s="44" t="s">
        <v>24</v>
      </c>
      <c r="C248" s="81">
        <v>15.65</v>
      </c>
      <c r="D248" s="71"/>
      <c r="E248" s="68"/>
      <c r="F248" s="69"/>
    </row>
    <row r="249" spans="1:6" ht="15" customHeight="1">
      <c r="A249" s="64" t="s">
        <v>651</v>
      </c>
      <c r="B249" s="78"/>
      <c r="C249" s="86">
        <v>0.5</v>
      </c>
      <c r="D249" s="18" t="s">
        <v>25</v>
      </c>
      <c r="E249" s="16">
        <v>1.85</v>
      </c>
      <c r="F249" s="17" t="s">
        <v>310</v>
      </c>
    </row>
    <row r="250" spans="1:6" ht="15" customHeight="1">
      <c r="A250" s="60" t="s">
        <v>309</v>
      </c>
      <c r="B250" s="44" t="s">
        <v>24</v>
      </c>
      <c r="C250" s="81">
        <v>1.85</v>
      </c>
      <c r="D250" s="12" t="s">
        <v>25</v>
      </c>
      <c r="E250" s="16">
        <v>1.89</v>
      </c>
      <c r="F250" s="14"/>
    </row>
    <row r="251" spans="1:6" ht="15" customHeight="1">
      <c r="A251" s="60" t="s">
        <v>357</v>
      </c>
      <c r="B251" s="44">
        <v>201545</v>
      </c>
      <c r="C251" s="81">
        <v>1.98</v>
      </c>
      <c r="D251" s="12" t="s">
        <v>25</v>
      </c>
      <c r="E251" s="16">
        <v>0.13</v>
      </c>
      <c r="F251" s="14"/>
    </row>
    <row r="252" spans="1:6" ht="15" customHeight="1">
      <c r="A252" s="60" t="s">
        <v>358</v>
      </c>
      <c r="B252" s="44">
        <v>15334</v>
      </c>
      <c r="C252" s="81">
        <v>0.23</v>
      </c>
      <c r="D252" s="18" t="s">
        <v>25</v>
      </c>
      <c r="E252" s="11">
        <v>3.68</v>
      </c>
      <c r="F252" s="17" t="s">
        <v>312</v>
      </c>
    </row>
    <row r="253" spans="1:6" ht="15" customHeight="1">
      <c r="A253" s="60" t="s">
        <v>311</v>
      </c>
      <c r="B253" s="44" t="s">
        <v>24</v>
      </c>
      <c r="C253" s="81">
        <v>3.68</v>
      </c>
      <c r="D253" s="18" t="s">
        <v>25</v>
      </c>
      <c r="E253" s="11">
        <v>15.35</v>
      </c>
      <c r="F253" s="17" t="s">
        <v>314</v>
      </c>
    </row>
    <row r="254" spans="1:6" ht="15" customHeight="1">
      <c r="A254" s="60" t="s">
        <v>313</v>
      </c>
      <c r="B254" s="44" t="s">
        <v>24</v>
      </c>
      <c r="C254" s="81">
        <v>15.35</v>
      </c>
      <c r="D254" s="12" t="s">
        <v>25</v>
      </c>
      <c r="E254" s="16">
        <v>0.49</v>
      </c>
      <c r="F254" s="22"/>
    </row>
    <row r="255" spans="1:6" s="70" customFormat="1" ht="15" customHeight="1">
      <c r="A255" s="60" t="s">
        <v>362</v>
      </c>
      <c r="B255" s="44">
        <v>15342</v>
      </c>
      <c r="C255" s="81">
        <v>1.3</v>
      </c>
      <c r="D255" s="67"/>
      <c r="E255" s="68"/>
      <c r="F255" s="69"/>
    </row>
    <row r="256" spans="1:6" s="70" customFormat="1" ht="15" customHeight="1">
      <c r="A256" s="64" t="s">
        <v>683</v>
      </c>
      <c r="B256" s="65">
        <v>9563</v>
      </c>
      <c r="C256" s="85">
        <v>200</v>
      </c>
      <c r="D256" s="71"/>
      <c r="E256" s="68"/>
      <c r="F256" s="69"/>
    </row>
    <row r="257" spans="1:6" ht="15" customHeight="1">
      <c r="A257" s="72" t="s">
        <v>650</v>
      </c>
      <c r="B257" s="78"/>
      <c r="C257" s="86">
        <v>0.5</v>
      </c>
      <c r="D257" s="18" t="s">
        <v>25</v>
      </c>
      <c r="E257" s="11">
        <v>3.7</v>
      </c>
      <c r="F257" s="17" t="s">
        <v>344</v>
      </c>
    </row>
    <row r="258" spans="1:6" ht="15" customHeight="1">
      <c r="A258" s="60" t="s">
        <v>343</v>
      </c>
      <c r="B258" s="44" t="s">
        <v>24</v>
      </c>
      <c r="C258" s="81">
        <v>3.7</v>
      </c>
      <c r="D258" s="12" t="s">
        <v>25</v>
      </c>
      <c r="E258" s="11">
        <v>2.83</v>
      </c>
      <c r="F258" s="17" t="s">
        <v>348</v>
      </c>
    </row>
    <row r="259" spans="1:6" ht="15" customHeight="1">
      <c r="A259" s="60" t="s">
        <v>347</v>
      </c>
      <c r="B259" s="44" t="s">
        <v>24</v>
      </c>
      <c r="C259" s="81">
        <v>2.83</v>
      </c>
      <c r="D259" s="12" t="s">
        <v>25</v>
      </c>
      <c r="E259" s="11">
        <v>2.73</v>
      </c>
      <c r="F259" s="17" t="s">
        <v>350</v>
      </c>
    </row>
    <row r="260" spans="1:6" ht="15" customHeight="1">
      <c r="A260" s="60" t="s">
        <v>349</v>
      </c>
      <c r="B260" s="44" t="s">
        <v>24</v>
      </c>
      <c r="C260" s="81">
        <v>2.73</v>
      </c>
      <c r="D260" s="12" t="s">
        <v>25</v>
      </c>
      <c r="E260" s="16">
        <v>7.86</v>
      </c>
      <c r="F260" s="17" t="s">
        <v>352</v>
      </c>
    </row>
    <row r="261" spans="1:6" ht="15" customHeight="1">
      <c r="A261" s="61" t="s">
        <v>351</v>
      </c>
      <c r="B261" s="44" t="s">
        <v>24</v>
      </c>
      <c r="C261" s="81">
        <v>10.17</v>
      </c>
      <c r="D261" s="12" t="s">
        <v>25</v>
      </c>
      <c r="E261" s="11">
        <v>4.1100000000000003</v>
      </c>
      <c r="F261" s="17" t="s">
        <v>354</v>
      </c>
    </row>
    <row r="262" spans="1:6" ht="15" customHeight="1">
      <c r="A262" s="60" t="s">
        <v>353</v>
      </c>
      <c r="B262" s="44" t="s">
        <v>24</v>
      </c>
      <c r="C262" s="81">
        <v>4.1100000000000003</v>
      </c>
      <c r="D262" s="12" t="s">
        <v>25</v>
      </c>
      <c r="E262" s="16">
        <v>6.55</v>
      </c>
      <c r="F262" s="22"/>
    </row>
    <row r="263" spans="1:6" s="70" customFormat="1" ht="15" customHeight="1">
      <c r="A263" s="60" t="s">
        <v>371</v>
      </c>
      <c r="B263" s="44">
        <v>15431</v>
      </c>
      <c r="C263" s="81">
        <v>7.67</v>
      </c>
      <c r="D263" s="71"/>
      <c r="E263" s="68"/>
      <c r="F263" s="69"/>
    </row>
    <row r="264" spans="1:6" s="70" customFormat="1" ht="15" customHeight="1">
      <c r="A264" s="63" t="s">
        <v>636</v>
      </c>
      <c r="B264" s="65">
        <v>15474</v>
      </c>
      <c r="C264" s="82">
        <v>2.56</v>
      </c>
      <c r="D264" s="71"/>
      <c r="E264" s="68"/>
      <c r="F264" s="69"/>
    </row>
    <row r="265" spans="1:6" ht="15" customHeight="1">
      <c r="A265" s="63" t="s">
        <v>637</v>
      </c>
      <c r="B265" s="65">
        <v>15482</v>
      </c>
      <c r="C265" s="82">
        <v>5.48</v>
      </c>
      <c r="D265" s="12" t="s">
        <v>25</v>
      </c>
      <c r="E265" s="11">
        <v>30</v>
      </c>
      <c r="F265" s="17" t="s">
        <v>356</v>
      </c>
    </row>
    <row r="266" spans="1:6" ht="15" customHeight="1">
      <c r="A266" s="60" t="s">
        <v>355</v>
      </c>
      <c r="B266" s="44" t="s">
        <v>24</v>
      </c>
      <c r="C266" s="81">
        <v>30</v>
      </c>
      <c r="D266" s="12"/>
      <c r="E266" s="13"/>
      <c r="F266" s="22"/>
    </row>
    <row r="267" spans="1:6" ht="15" customHeight="1">
      <c r="A267" s="60" t="s">
        <v>359</v>
      </c>
      <c r="B267" s="44"/>
      <c r="C267" s="81">
        <v>25</v>
      </c>
      <c r="D267" s="12" t="s">
        <v>25</v>
      </c>
      <c r="E267" s="11">
        <v>10.210000000000001</v>
      </c>
      <c r="F267" s="30" t="s">
        <v>361</v>
      </c>
    </row>
    <row r="268" spans="1:6" ht="15" customHeight="1">
      <c r="A268" s="60" t="s">
        <v>360</v>
      </c>
      <c r="B268" s="44" t="s">
        <v>24</v>
      </c>
      <c r="C268" s="81">
        <v>10.210000000000001</v>
      </c>
      <c r="D268" s="18" t="s">
        <v>25</v>
      </c>
      <c r="E268" s="11">
        <v>7.89</v>
      </c>
      <c r="F268" s="17" t="s">
        <v>364</v>
      </c>
    </row>
    <row r="269" spans="1:6" ht="15" customHeight="1">
      <c r="A269" s="60" t="s">
        <v>363</v>
      </c>
      <c r="B269" s="44" t="s">
        <v>24</v>
      </c>
      <c r="C269" s="81">
        <v>7.89</v>
      </c>
      <c r="D269" s="12" t="s">
        <v>25</v>
      </c>
      <c r="E269" s="11">
        <v>8.9700000000000006</v>
      </c>
      <c r="F269" s="17" t="s">
        <v>366</v>
      </c>
    </row>
    <row r="270" spans="1:6" ht="15" customHeight="1">
      <c r="A270" s="60" t="s">
        <v>365</v>
      </c>
      <c r="B270" s="44" t="s">
        <v>24</v>
      </c>
      <c r="C270" s="81">
        <v>8.9700000000000006</v>
      </c>
      <c r="D270" s="12" t="s">
        <v>25</v>
      </c>
      <c r="E270" s="11">
        <v>10.17</v>
      </c>
      <c r="F270" s="17" t="s">
        <v>368</v>
      </c>
    </row>
    <row r="271" spans="1:6" s="70" customFormat="1" ht="15" customHeight="1">
      <c r="A271" s="60" t="s">
        <v>367</v>
      </c>
      <c r="B271" s="44" t="s">
        <v>24</v>
      </c>
      <c r="C271" s="81">
        <v>14.9</v>
      </c>
      <c r="D271" s="71"/>
      <c r="E271" s="68"/>
      <c r="F271" s="69"/>
    </row>
    <row r="272" spans="1:6" ht="15" customHeight="1">
      <c r="A272" s="63" t="s">
        <v>638</v>
      </c>
      <c r="B272" s="65">
        <v>13307</v>
      </c>
      <c r="C272" s="82">
        <v>16</v>
      </c>
      <c r="D272" s="12" t="s">
        <v>25</v>
      </c>
      <c r="E272" s="16">
        <v>30</v>
      </c>
      <c r="F272" s="22" t="s">
        <v>383</v>
      </c>
    </row>
    <row r="273" spans="1:6" ht="15" customHeight="1">
      <c r="A273" s="66" t="s">
        <v>684</v>
      </c>
      <c r="B273" s="44">
        <v>166510</v>
      </c>
      <c r="C273" s="81">
        <v>49.6</v>
      </c>
      <c r="D273" s="12" t="s">
        <v>25</v>
      </c>
      <c r="E273" s="16">
        <v>1758</v>
      </c>
      <c r="F273" s="22"/>
    </row>
    <row r="274" spans="1:6" ht="15" customHeight="1">
      <c r="A274" s="60" t="s">
        <v>388</v>
      </c>
      <c r="B274" s="44">
        <v>281278</v>
      </c>
      <c r="C274" s="81">
        <v>1970.45</v>
      </c>
      <c r="D274" s="12" t="s">
        <v>25</v>
      </c>
      <c r="E274" s="16">
        <v>2506.84</v>
      </c>
      <c r="F274" s="22"/>
    </row>
    <row r="275" spans="1:6" ht="15" customHeight="1">
      <c r="A275" s="60" t="s">
        <v>389</v>
      </c>
      <c r="B275" s="44">
        <v>200794</v>
      </c>
      <c r="C275" s="81">
        <v>2203.02</v>
      </c>
      <c r="D275" s="18" t="s">
        <v>25</v>
      </c>
      <c r="E275" s="11">
        <v>3.68</v>
      </c>
      <c r="F275" s="17" t="s">
        <v>370</v>
      </c>
    </row>
    <row r="276" spans="1:6" ht="15" customHeight="1">
      <c r="A276" s="60" t="s">
        <v>369</v>
      </c>
      <c r="B276" s="44" t="s">
        <v>24</v>
      </c>
      <c r="C276" s="81">
        <v>3.68</v>
      </c>
      <c r="D276" s="18" t="s">
        <v>25</v>
      </c>
      <c r="E276" s="16">
        <v>0.94</v>
      </c>
      <c r="F276" s="22"/>
    </row>
    <row r="277" spans="1:6" s="70" customFormat="1" ht="15" customHeight="1">
      <c r="A277" s="60" t="s">
        <v>392</v>
      </c>
      <c r="B277" s="44">
        <v>8168</v>
      </c>
      <c r="C277" s="81">
        <v>0.5</v>
      </c>
      <c r="D277" s="67"/>
      <c r="E277" s="68"/>
      <c r="F277" s="69"/>
    </row>
    <row r="278" spans="1:6" ht="15" customHeight="1">
      <c r="A278" s="64" t="s">
        <v>617</v>
      </c>
      <c r="B278" s="65">
        <v>20966</v>
      </c>
      <c r="C278" s="85">
        <v>3.65</v>
      </c>
      <c r="D278" s="12" t="s">
        <v>25</v>
      </c>
      <c r="E278" s="16">
        <v>1.1000000000000001</v>
      </c>
      <c r="F278" s="22"/>
    </row>
    <row r="279" spans="1:6" ht="15" customHeight="1">
      <c r="A279" s="60" t="s">
        <v>393</v>
      </c>
      <c r="B279" s="44">
        <v>6378</v>
      </c>
      <c r="C279" s="81">
        <v>0.39</v>
      </c>
      <c r="D279" s="12" t="s">
        <v>25</v>
      </c>
      <c r="E279" s="16">
        <v>1.1000000000000001</v>
      </c>
      <c r="F279" s="22"/>
    </row>
    <row r="280" spans="1:6" ht="15" customHeight="1">
      <c r="A280" s="60" t="s">
        <v>394</v>
      </c>
      <c r="B280" s="44">
        <v>6319</v>
      </c>
      <c r="C280" s="81">
        <v>0.25</v>
      </c>
      <c r="D280" s="12" t="s">
        <v>25</v>
      </c>
      <c r="E280" s="16">
        <v>1.1000000000000001</v>
      </c>
      <c r="F280" s="22"/>
    </row>
    <row r="281" spans="1:6" ht="15" customHeight="1">
      <c r="A281" s="60" t="s">
        <v>395</v>
      </c>
      <c r="B281" s="44">
        <v>6351</v>
      </c>
      <c r="C281" s="81">
        <v>0.14899999999999999</v>
      </c>
      <c r="D281" s="12" t="s">
        <v>25</v>
      </c>
      <c r="E281" s="16">
        <v>1.1000000000000001</v>
      </c>
      <c r="F281" s="22"/>
    </row>
    <row r="282" spans="1:6" ht="15" customHeight="1">
      <c r="A282" s="60" t="s">
        <v>396</v>
      </c>
      <c r="B282" s="44">
        <v>6360</v>
      </c>
      <c r="C282" s="81">
        <v>0.39</v>
      </c>
      <c r="D282" s="12" t="s">
        <v>25</v>
      </c>
      <c r="E282" s="16">
        <v>1.1000000000000001</v>
      </c>
      <c r="F282" s="22"/>
    </row>
    <row r="283" spans="1:6" ht="15" customHeight="1">
      <c r="A283" s="60" t="s">
        <v>397</v>
      </c>
      <c r="B283" s="44">
        <v>6327</v>
      </c>
      <c r="C283" s="81">
        <v>0.99</v>
      </c>
      <c r="D283" s="12" t="s">
        <v>25</v>
      </c>
      <c r="E283" s="16">
        <v>5.07</v>
      </c>
      <c r="F283" s="14"/>
    </row>
    <row r="284" spans="1:6" ht="15" customHeight="1">
      <c r="A284" s="60" t="s">
        <v>398</v>
      </c>
      <c r="B284" s="44">
        <v>20974</v>
      </c>
      <c r="C284" s="81">
        <v>2.72</v>
      </c>
      <c r="D284" s="12" t="s">
        <v>25</v>
      </c>
      <c r="E284" s="16">
        <v>5.84</v>
      </c>
      <c r="F284" s="22"/>
    </row>
    <row r="285" spans="1:6" ht="15" customHeight="1">
      <c r="A285" s="60" t="s">
        <v>399</v>
      </c>
      <c r="B285" s="44">
        <v>20923</v>
      </c>
      <c r="C285" s="81">
        <v>3.2</v>
      </c>
      <c r="D285" s="18" t="s">
        <v>25</v>
      </c>
      <c r="E285" s="16">
        <v>1.4</v>
      </c>
      <c r="F285" s="22"/>
    </row>
    <row r="286" spans="1:6" ht="15" customHeight="1">
      <c r="A286" s="60" t="s">
        <v>400</v>
      </c>
      <c r="B286" s="44">
        <v>16489</v>
      </c>
      <c r="C286" s="81">
        <v>2.4900000000000002</v>
      </c>
      <c r="D286" s="12" t="s">
        <v>25</v>
      </c>
      <c r="E286" s="16">
        <v>1.8</v>
      </c>
      <c r="F286" s="22"/>
    </row>
    <row r="287" spans="1:6" ht="15" customHeight="1">
      <c r="A287" s="60" t="s">
        <v>401</v>
      </c>
      <c r="B287" s="44">
        <v>15865</v>
      </c>
      <c r="C287" s="81">
        <v>1.85</v>
      </c>
      <c r="D287" s="12" t="s">
        <v>25</v>
      </c>
      <c r="E287" s="16">
        <v>2.25</v>
      </c>
      <c r="F287" s="17" t="s">
        <v>373</v>
      </c>
    </row>
    <row r="288" spans="1:6" ht="15" customHeight="1">
      <c r="A288" s="60" t="s">
        <v>372</v>
      </c>
      <c r="B288" s="44" t="s">
        <v>24</v>
      </c>
      <c r="C288" s="81">
        <v>2.25</v>
      </c>
      <c r="D288" s="12" t="s">
        <v>25</v>
      </c>
      <c r="E288" s="11">
        <v>2.25</v>
      </c>
      <c r="F288" s="17" t="s">
        <v>376</v>
      </c>
    </row>
    <row r="289" spans="1:6" s="70" customFormat="1" ht="15" customHeight="1">
      <c r="A289" s="60" t="s">
        <v>374</v>
      </c>
      <c r="B289" s="44" t="s">
        <v>24</v>
      </c>
      <c r="C289" s="81">
        <v>2.25</v>
      </c>
      <c r="D289" s="67"/>
      <c r="E289" s="68"/>
      <c r="F289" s="69"/>
    </row>
    <row r="290" spans="1:6" ht="15" customHeight="1">
      <c r="A290" s="64" t="s">
        <v>618</v>
      </c>
      <c r="B290" s="65">
        <v>8206</v>
      </c>
      <c r="C290" s="85">
        <v>1.1299999999999999</v>
      </c>
      <c r="D290" s="12" t="s">
        <v>25</v>
      </c>
      <c r="E290" s="16">
        <v>0.72</v>
      </c>
      <c r="F290" s="22"/>
    </row>
    <row r="291" spans="1:6" s="70" customFormat="1" ht="15" customHeight="1">
      <c r="A291" s="66" t="s">
        <v>685</v>
      </c>
      <c r="B291" s="44">
        <v>8214</v>
      </c>
      <c r="C291" s="81">
        <v>1.1299999999999999</v>
      </c>
      <c r="D291" s="67" t="s">
        <v>25</v>
      </c>
      <c r="E291" s="77">
        <v>0.72</v>
      </c>
      <c r="F291" s="69"/>
    </row>
    <row r="292" spans="1:6" s="70" customFormat="1" ht="15" customHeight="1">
      <c r="A292" s="75" t="s">
        <v>404</v>
      </c>
      <c r="B292" s="76">
        <v>8222</v>
      </c>
      <c r="C292" s="84">
        <v>1.1299999999999999</v>
      </c>
      <c r="D292" s="67"/>
      <c r="E292" s="68"/>
      <c r="F292" s="69"/>
    </row>
    <row r="293" spans="1:6" s="70" customFormat="1" ht="15" customHeight="1">
      <c r="A293" s="64" t="s">
        <v>619</v>
      </c>
      <c r="B293" s="65">
        <v>8249</v>
      </c>
      <c r="C293" s="85">
        <v>1.1299999999999999</v>
      </c>
      <c r="D293" s="67"/>
      <c r="E293" s="68"/>
      <c r="F293" s="69"/>
    </row>
    <row r="294" spans="1:6" ht="15" customHeight="1">
      <c r="A294" s="75" t="s">
        <v>405</v>
      </c>
      <c r="B294" s="65">
        <v>8230</v>
      </c>
      <c r="C294" s="85">
        <v>1.1299999999999999</v>
      </c>
      <c r="D294" s="12" t="s">
        <v>25</v>
      </c>
      <c r="E294" s="16">
        <v>6.33</v>
      </c>
      <c r="F294" s="22"/>
    </row>
    <row r="295" spans="1:6" ht="15" customHeight="1">
      <c r="A295" s="60" t="s">
        <v>406</v>
      </c>
      <c r="B295" s="44">
        <v>141771</v>
      </c>
      <c r="C295" s="81">
        <f>50*0.3</f>
        <v>15</v>
      </c>
      <c r="D295" s="12" t="s">
        <v>25</v>
      </c>
      <c r="E295" s="16">
        <v>16.5</v>
      </c>
      <c r="F295" s="22"/>
    </row>
    <row r="296" spans="1:6" ht="15" customHeight="1">
      <c r="A296" s="60" t="s">
        <v>407</v>
      </c>
      <c r="B296" s="44">
        <v>141780</v>
      </c>
      <c r="C296" s="81">
        <f>50*0.2684</f>
        <v>13.420000000000002</v>
      </c>
      <c r="D296" s="12" t="s">
        <v>25</v>
      </c>
      <c r="E296" s="16">
        <v>8.19</v>
      </c>
      <c r="F296" s="22"/>
    </row>
    <row r="297" spans="1:6" ht="15" customHeight="1">
      <c r="A297" s="60" t="s">
        <v>408</v>
      </c>
      <c r="B297" s="44">
        <v>141798</v>
      </c>
      <c r="C297" s="81">
        <f>50*0.2684</f>
        <v>13.420000000000002</v>
      </c>
      <c r="D297" s="12" t="s">
        <v>25</v>
      </c>
      <c r="E297" s="11">
        <v>2.0099999999999998</v>
      </c>
      <c r="F297" s="17" t="s">
        <v>378</v>
      </c>
    </row>
    <row r="298" spans="1:6" ht="15" customHeight="1">
      <c r="A298" s="60" t="s">
        <v>377</v>
      </c>
      <c r="B298" s="44" t="s">
        <v>24</v>
      </c>
      <c r="C298" s="81">
        <v>2.0099999999999998</v>
      </c>
      <c r="D298" s="18" t="s">
        <v>25</v>
      </c>
      <c r="E298" s="16">
        <v>450</v>
      </c>
      <c r="F298" s="22" t="s">
        <v>411</v>
      </c>
    </row>
    <row r="299" spans="1:6" ht="15" customHeight="1">
      <c r="A299" s="60" t="s">
        <v>410</v>
      </c>
      <c r="B299" s="44">
        <v>166960</v>
      </c>
      <c r="C299" s="81">
        <v>373.6</v>
      </c>
      <c r="D299" s="12" t="s">
        <v>25</v>
      </c>
      <c r="E299" s="16">
        <v>0.09</v>
      </c>
      <c r="F299" s="17" t="s">
        <v>413</v>
      </c>
    </row>
    <row r="300" spans="1:6" ht="15" customHeight="1">
      <c r="A300" s="60" t="s">
        <v>412</v>
      </c>
      <c r="B300" s="44">
        <v>79200</v>
      </c>
      <c r="C300" s="81">
        <v>0.105</v>
      </c>
      <c r="D300" s="12" t="s">
        <v>25</v>
      </c>
      <c r="E300" s="16">
        <v>0.88</v>
      </c>
      <c r="F300" s="22"/>
    </row>
    <row r="301" spans="1:6" ht="15" customHeight="1">
      <c r="A301" s="60" t="s">
        <v>415</v>
      </c>
      <c r="B301" s="44">
        <v>17574</v>
      </c>
      <c r="C301" s="81">
        <v>1.95</v>
      </c>
      <c r="D301" s="12" t="s">
        <v>25</v>
      </c>
      <c r="E301" s="16">
        <v>8.8800000000000008</v>
      </c>
      <c r="F301" s="22"/>
    </row>
    <row r="302" spans="1:6" s="70" customFormat="1" ht="15" customHeight="1">
      <c r="A302" s="60" t="s">
        <v>416</v>
      </c>
      <c r="B302" s="44">
        <v>23604</v>
      </c>
      <c r="C302" s="81">
        <v>11</v>
      </c>
      <c r="D302" s="71"/>
      <c r="E302" s="68"/>
      <c r="F302" s="69"/>
    </row>
    <row r="303" spans="1:6" ht="15" customHeight="1">
      <c r="A303" s="64" t="s">
        <v>639</v>
      </c>
      <c r="B303" s="65">
        <v>16101</v>
      </c>
      <c r="C303" s="82">
        <v>0.38</v>
      </c>
      <c r="D303" s="12" t="s">
        <v>25</v>
      </c>
      <c r="E303" s="11">
        <v>10</v>
      </c>
      <c r="F303" s="17" t="s">
        <v>380</v>
      </c>
    </row>
    <row r="304" spans="1:6" ht="15" customHeight="1">
      <c r="A304" s="60" t="s">
        <v>379</v>
      </c>
      <c r="B304" s="44" t="s">
        <v>24</v>
      </c>
      <c r="C304" s="81">
        <v>10</v>
      </c>
      <c r="D304" s="12" t="s">
        <v>25</v>
      </c>
      <c r="E304" s="16">
        <v>2.0299999999999998</v>
      </c>
      <c r="F304" s="22"/>
    </row>
    <row r="305" spans="1:6" ht="15" customHeight="1">
      <c r="A305" s="60" t="s">
        <v>418</v>
      </c>
      <c r="B305" s="44">
        <v>7358</v>
      </c>
      <c r="C305" s="81">
        <v>2.6</v>
      </c>
      <c r="D305" s="12" t="s">
        <v>25</v>
      </c>
      <c r="E305" s="16">
        <v>0.71</v>
      </c>
      <c r="F305" s="22"/>
    </row>
    <row r="306" spans="1:6" ht="15" customHeight="1">
      <c r="A306" s="60" t="s">
        <v>419</v>
      </c>
      <c r="B306" s="44">
        <v>17272</v>
      </c>
      <c r="C306" s="81">
        <v>1.1000000000000001</v>
      </c>
      <c r="D306" s="12" t="s">
        <v>25</v>
      </c>
      <c r="E306" s="11">
        <v>10.07</v>
      </c>
      <c r="F306" s="17" t="s">
        <v>382</v>
      </c>
    </row>
    <row r="307" spans="1:6" ht="15" customHeight="1">
      <c r="A307" s="60" t="s">
        <v>381</v>
      </c>
      <c r="B307" s="44" t="s">
        <v>24</v>
      </c>
      <c r="C307" s="81">
        <v>10.07</v>
      </c>
      <c r="D307" s="12" t="s">
        <v>25</v>
      </c>
      <c r="E307" s="11">
        <v>2.83</v>
      </c>
      <c r="F307" s="17" t="s">
        <v>385</v>
      </c>
    </row>
    <row r="308" spans="1:6" ht="15" customHeight="1">
      <c r="A308" s="60" t="s">
        <v>384</v>
      </c>
      <c r="B308" s="44" t="s">
        <v>24</v>
      </c>
      <c r="C308" s="81">
        <v>2.83</v>
      </c>
      <c r="D308" s="12" t="s">
        <v>25</v>
      </c>
      <c r="E308" s="16">
        <v>0.43</v>
      </c>
      <c r="F308" s="22"/>
    </row>
    <row r="309" spans="1:6" ht="15" customHeight="1">
      <c r="A309" s="60" t="s">
        <v>422</v>
      </c>
      <c r="B309" s="44">
        <v>16179</v>
      </c>
      <c r="C309" s="81">
        <v>2.0499999999999998</v>
      </c>
      <c r="D309" s="12" t="s">
        <v>25</v>
      </c>
      <c r="E309" s="16">
        <v>305</v>
      </c>
      <c r="F309" s="22"/>
    </row>
    <row r="310" spans="1:6" ht="15" customHeight="1">
      <c r="A310" s="60" t="s">
        <v>423</v>
      </c>
      <c r="B310" s="44">
        <v>7536</v>
      </c>
      <c r="C310" s="81">
        <v>312</v>
      </c>
      <c r="D310" s="12"/>
      <c r="E310" s="13"/>
      <c r="F310" s="22"/>
    </row>
    <row r="311" spans="1:6" s="70" customFormat="1" ht="15" customHeight="1">
      <c r="A311" s="60" t="s">
        <v>424</v>
      </c>
      <c r="B311" s="44">
        <v>7536</v>
      </c>
      <c r="C311" s="81">
        <v>450</v>
      </c>
      <c r="D311" s="71"/>
      <c r="E311" s="68"/>
      <c r="F311" s="69"/>
    </row>
    <row r="312" spans="1:6" ht="15" customHeight="1">
      <c r="A312" s="64" t="s">
        <v>640</v>
      </c>
      <c r="B312" s="65">
        <v>17337</v>
      </c>
      <c r="C312" s="82">
        <v>1.4</v>
      </c>
      <c r="D312" s="12" t="s">
        <v>25</v>
      </c>
      <c r="E312" s="16">
        <v>0.57999999999999996</v>
      </c>
      <c r="F312" s="22"/>
    </row>
    <row r="313" spans="1:6" ht="15" customHeight="1">
      <c r="A313" s="60" t="s">
        <v>425</v>
      </c>
      <c r="B313" s="44">
        <v>17345</v>
      </c>
      <c r="C313" s="81">
        <v>1.38</v>
      </c>
      <c r="D313" s="12" t="s">
        <v>25</v>
      </c>
      <c r="E313" s="16">
        <v>170</v>
      </c>
      <c r="F313" s="14"/>
    </row>
    <row r="314" spans="1:6" s="70" customFormat="1" ht="15" customHeight="1">
      <c r="A314" s="60" t="s">
        <v>426</v>
      </c>
      <c r="B314" s="44">
        <v>23337</v>
      </c>
      <c r="C314" s="81">
        <f>100*4.38</f>
        <v>438</v>
      </c>
      <c r="D314" s="71"/>
      <c r="E314" s="68"/>
      <c r="F314" s="69"/>
    </row>
    <row r="315" spans="1:6" ht="15" customHeight="1">
      <c r="A315" s="63" t="s">
        <v>641</v>
      </c>
      <c r="B315" s="65">
        <v>17426</v>
      </c>
      <c r="C315" s="82">
        <v>9</v>
      </c>
      <c r="D315" s="12" t="s">
        <v>25</v>
      </c>
      <c r="E315" s="16">
        <v>1.03</v>
      </c>
      <c r="F315" s="14"/>
    </row>
    <row r="316" spans="1:6" ht="15" customHeight="1">
      <c r="A316" s="60" t="s">
        <v>427</v>
      </c>
      <c r="B316" s="44">
        <v>155284</v>
      </c>
      <c r="C316" s="81">
        <v>6.5</v>
      </c>
      <c r="D316" s="26" t="s">
        <v>25</v>
      </c>
      <c r="E316" s="7">
        <v>3.7</v>
      </c>
      <c r="F316" s="17" t="s">
        <v>387</v>
      </c>
    </row>
    <row r="317" spans="1:6" s="70" customFormat="1" ht="15" customHeight="1">
      <c r="A317" s="59" t="s">
        <v>386</v>
      </c>
      <c r="B317" s="43" t="s">
        <v>24</v>
      </c>
      <c r="C317" s="80">
        <v>3.7</v>
      </c>
      <c r="D317" s="71"/>
      <c r="E317" s="68"/>
      <c r="F317" s="69"/>
    </row>
    <row r="318" spans="1:6" s="70" customFormat="1" ht="15" customHeight="1">
      <c r="A318" s="64" t="s">
        <v>652</v>
      </c>
      <c r="B318" s="78"/>
      <c r="C318" s="86">
        <v>5</v>
      </c>
      <c r="D318" s="71"/>
      <c r="E318" s="68"/>
      <c r="F318" s="69"/>
    </row>
    <row r="319" spans="1:6" ht="15" customHeight="1">
      <c r="A319" s="63" t="s">
        <v>642</v>
      </c>
      <c r="B319" s="65">
        <v>298273</v>
      </c>
      <c r="C319" s="82">
        <v>12.56</v>
      </c>
      <c r="D319" s="12" t="s">
        <v>25</v>
      </c>
      <c r="E319" s="16">
        <v>1.99</v>
      </c>
      <c r="F319" s="22"/>
    </row>
    <row r="320" spans="1:6" ht="15" customHeight="1">
      <c r="A320" s="60" t="s">
        <v>429</v>
      </c>
      <c r="B320" s="44">
        <v>17507</v>
      </c>
      <c r="C320" s="81">
        <v>4.5</v>
      </c>
      <c r="D320" s="12" t="s">
        <v>25</v>
      </c>
      <c r="E320" s="16">
        <v>10</v>
      </c>
      <c r="F320" s="22"/>
    </row>
    <row r="321" spans="1:6" ht="15" customHeight="1">
      <c r="A321" s="60" t="s">
        <v>430</v>
      </c>
      <c r="B321" s="44">
        <v>191663</v>
      </c>
      <c r="C321" s="81">
        <v>13</v>
      </c>
      <c r="D321" s="12" t="s">
        <v>25</v>
      </c>
      <c r="E321" s="16">
        <v>1.24</v>
      </c>
      <c r="F321" s="22" t="s">
        <v>432</v>
      </c>
    </row>
    <row r="322" spans="1:6" s="70" customFormat="1" ht="15" customHeight="1">
      <c r="A322" s="60" t="s">
        <v>431</v>
      </c>
      <c r="B322" s="44">
        <v>21822</v>
      </c>
      <c r="C322" s="81">
        <v>2.2000000000000002</v>
      </c>
      <c r="D322" s="67"/>
      <c r="E322" s="68"/>
      <c r="F322" s="69"/>
    </row>
    <row r="323" spans="1:6" ht="15" customHeight="1">
      <c r="A323" s="64" t="s">
        <v>620</v>
      </c>
      <c r="B323" s="65">
        <v>21504</v>
      </c>
      <c r="C323" s="85">
        <v>0.61</v>
      </c>
      <c r="D323" s="18" t="s">
        <v>25</v>
      </c>
      <c r="E323" s="16">
        <v>8.26</v>
      </c>
      <c r="F323" s="22" t="s">
        <v>434</v>
      </c>
    </row>
    <row r="324" spans="1:6" s="70" customFormat="1" ht="15" customHeight="1">
      <c r="A324" s="60" t="s">
        <v>433</v>
      </c>
      <c r="B324" s="44">
        <v>27014</v>
      </c>
      <c r="C324" s="81">
        <v>17</v>
      </c>
      <c r="D324" s="67"/>
      <c r="E324" s="68"/>
      <c r="F324" s="69"/>
    </row>
    <row r="325" spans="1:6" ht="15" customHeight="1">
      <c r="A325" s="64" t="s">
        <v>621</v>
      </c>
      <c r="B325" s="65">
        <v>286428</v>
      </c>
      <c r="C325" s="85">
        <v>25</v>
      </c>
      <c r="D325" s="26" t="s">
        <v>25</v>
      </c>
      <c r="E325" s="11">
        <v>43.13</v>
      </c>
      <c r="F325" s="17" t="s">
        <v>391</v>
      </c>
    </row>
    <row r="326" spans="1:6" ht="15" customHeight="1">
      <c r="A326" s="60" t="s">
        <v>390</v>
      </c>
      <c r="B326" s="44" t="s">
        <v>24</v>
      </c>
      <c r="C326" s="81">
        <v>43.13</v>
      </c>
      <c r="D326" s="12"/>
      <c r="E326" s="13"/>
      <c r="F326" s="22"/>
    </row>
    <row r="327" spans="1:6" ht="15" customHeight="1">
      <c r="A327" s="60" t="s">
        <v>402</v>
      </c>
      <c r="B327" s="44"/>
      <c r="C327" s="81">
        <v>3</v>
      </c>
      <c r="D327" s="12"/>
      <c r="E327" s="13"/>
      <c r="F327" s="22"/>
    </row>
    <row r="328" spans="1:6" ht="15" customHeight="1">
      <c r="A328" s="60" t="s">
        <v>403</v>
      </c>
      <c r="B328" s="44"/>
      <c r="C328" s="81">
        <v>3</v>
      </c>
      <c r="D328" s="12"/>
      <c r="E328" s="13"/>
      <c r="F328" s="22"/>
    </row>
    <row r="329" spans="1:6" ht="15" customHeight="1">
      <c r="A329" s="60" t="s">
        <v>409</v>
      </c>
      <c r="B329" s="44"/>
      <c r="C329" s="81">
        <v>10.65</v>
      </c>
      <c r="D329" s="12"/>
      <c r="E329" s="13"/>
      <c r="F329" s="22"/>
    </row>
    <row r="330" spans="1:6" ht="15" customHeight="1">
      <c r="A330" s="60" t="s">
        <v>414</v>
      </c>
      <c r="B330" s="44"/>
      <c r="C330" s="81">
        <v>10</v>
      </c>
      <c r="D330" s="12"/>
      <c r="E330" s="13"/>
      <c r="F330" s="22"/>
    </row>
    <row r="331" spans="1:6" ht="15" customHeight="1">
      <c r="A331" s="60" t="s">
        <v>417</v>
      </c>
      <c r="B331" s="44"/>
      <c r="C331" s="81">
        <v>10</v>
      </c>
      <c r="D331" s="18"/>
      <c r="E331" s="13"/>
      <c r="F331" s="22"/>
    </row>
    <row r="332" spans="1:6" ht="15" customHeight="1">
      <c r="A332" s="60" t="s">
        <v>420</v>
      </c>
      <c r="B332" s="44"/>
      <c r="C332" s="81">
        <v>25</v>
      </c>
      <c r="D332" s="18"/>
      <c r="E332" s="13"/>
      <c r="F332" s="22"/>
    </row>
    <row r="333" spans="1:6" ht="15" customHeight="1">
      <c r="A333" s="60" t="s">
        <v>421</v>
      </c>
      <c r="B333" s="44"/>
      <c r="C333" s="81">
        <v>20</v>
      </c>
      <c r="D333" s="18"/>
      <c r="E333" s="13"/>
      <c r="F333" s="22"/>
    </row>
    <row r="334" spans="1:6" ht="15" customHeight="1">
      <c r="A334" s="60" t="s">
        <v>428</v>
      </c>
      <c r="B334" s="44"/>
      <c r="C334" s="81">
        <v>1</v>
      </c>
      <c r="D334" s="18"/>
      <c r="E334" s="13"/>
      <c r="F334" s="22"/>
    </row>
    <row r="335" spans="1:6" s="70" customFormat="1" ht="15" customHeight="1">
      <c r="A335" s="60" t="s">
        <v>435</v>
      </c>
      <c r="B335" s="44"/>
      <c r="C335" s="81">
        <v>4</v>
      </c>
      <c r="D335" s="71"/>
      <c r="E335" s="68"/>
      <c r="F335" s="69"/>
    </row>
    <row r="336" spans="1:6" ht="15" customHeight="1">
      <c r="A336" s="63" t="s">
        <v>643</v>
      </c>
      <c r="B336" s="65">
        <v>17531</v>
      </c>
      <c r="C336" s="82">
        <v>10.26</v>
      </c>
      <c r="D336" s="26" t="s">
        <v>25</v>
      </c>
      <c r="E336" s="11">
        <v>15.35</v>
      </c>
      <c r="F336" s="17" t="s">
        <v>437</v>
      </c>
    </row>
    <row r="337" spans="1:6" ht="15" customHeight="1">
      <c r="A337" s="60" t="s">
        <v>436</v>
      </c>
      <c r="B337" s="44" t="s">
        <v>24</v>
      </c>
      <c r="C337" s="81">
        <v>15.35</v>
      </c>
      <c r="D337" s="26" t="s">
        <v>25</v>
      </c>
      <c r="E337" s="11">
        <v>13.35</v>
      </c>
      <c r="F337" s="17" t="s">
        <v>439</v>
      </c>
    </row>
    <row r="338" spans="1:6" ht="15" customHeight="1">
      <c r="A338" s="60" t="s">
        <v>438</v>
      </c>
      <c r="B338" s="44" t="s">
        <v>24</v>
      </c>
      <c r="C338" s="81">
        <v>13.35</v>
      </c>
      <c r="D338" s="26" t="s">
        <v>25</v>
      </c>
      <c r="E338" s="11">
        <v>2.73</v>
      </c>
      <c r="F338" s="17" t="s">
        <v>441</v>
      </c>
    </row>
    <row r="339" spans="1:6" s="70" customFormat="1" ht="15" customHeight="1">
      <c r="A339" s="60" t="s">
        <v>440</v>
      </c>
      <c r="B339" s="44" t="s">
        <v>24</v>
      </c>
      <c r="C339" s="81">
        <v>2.73</v>
      </c>
      <c r="D339" s="71"/>
      <c r="E339" s="68"/>
      <c r="F339" s="69"/>
    </row>
    <row r="340" spans="1:6" ht="15" customHeight="1">
      <c r="A340" s="63" t="s">
        <v>644</v>
      </c>
      <c r="B340" s="65">
        <v>17574</v>
      </c>
      <c r="C340" s="82">
        <v>1.89</v>
      </c>
      <c r="D340" s="18" t="s">
        <v>25</v>
      </c>
      <c r="E340" s="16">
        <v>0.78</v>
      </c>
      <c r="F340" s="22" t="s">
        <v>443</v>
      </c>
    </row>
    <row r="341" spans="1:6" ht="15" customHeight="1">
      <c r="A341" s="60" t="s">
        <v>442</v>
      </c>
      <c r="B341" s="44">
        <v>83593</v>
      </c>
      <c r="C341" s="81">
        <v>1.9</v>
      </c>
      <c r="D341" s="18" t="s">
        <v>25</v>
      </c>
      <c r="E341" s="16">
        <v>1.08</v>
      </c>
      <c r="F341" s="22"/>
    </row>
    <row r="342" spans="1:6" ht="15" customHeight="1">
      <c r="A342" s="60" t="s">
        <v>444</v>
      </c>
      <c r="B342" s="44">
        <v>53104</v>
      </c>
      <c r="C342" s="81">
        <v>2.2999999999999998</v>
      </c>
      <c r="D342" s="18" t="s">
        <v>25</v>
      </c>
      <c r="E342" s="16">
        <v>0.05</v>
      </c>
      <c r="F342" s="22"/>
    </row>
    <row r="343" spans="1:6" ht="15" customHeight="1">
      <c r="A343" s="60" t="s">
        <v>445</v>
      </c>
      <c r="B343" s="44">
        <v>242772</v>
      </c>
      <c r="C343" s="81">
        <v>7.0000000000000007E-2</v>
      </c>
      <c r="D343" s="18" t="s">
        <v>25</v>
      </c>
      <c r="E343" s="16">
        <v>1.71</v>
      </c>
      <c r="F343" s="22"/>
    </row>
    <row r="344" spans="1:6" ht="15" customHeight="1">
      <c r="A344" s="60" t="s">
        <v>446</v>
      </c>
      <c r="B344" s="44">
        <v>38849</v>
      </c>
      <c r="C344" s="81">
        <v>2.48</v>
      </c>
      <c r="D344" s="33"/>
      <c r="E344" s="34"/>
      <c r="F344" s="35"/>
    </row>
    <row r="345" spans="1:6" ht="15" customHeight="1">
      <c r="A345" s="60" t="s">
        <v>447</v>
      </c>
      <c r="B345" s="44"/>
      <c r="C345" s="81">
        <v>10</v>
      </c>
      <c r="D345" s="18"/>
      <c r="E345" s="16">
        <v>14.8</v>
      </c>
      <c r="F345" s="22" t="s">
        <v>449</v>
      </c>
    </row>
    <row r="346" spans="1:6" ht="15" customHeight="1">
      <c r="A346" s="60" t="s">
        <v>448</v>
      </c>
      <c r="B346" s="44">
        <v>21024</v>
      </c>
      <c r="C346" s="81">
        <v>9.1</v>
      </c>
      <c r="D346" s="18" t="s">
        <v>25</v>
      </c>
      <c r="E346" s="16">
        <v>0.13</v>
      </c>
      <c r="F346" s="22"/>
    </row>
    <row r="347" spans="1:6" s="70" customFormat="1" ht="15" customHeight="1">
      <c r="A347" s="66" t="s">
        <v>687</v>
      </c>
      <c r="B347" s="44">
        <v>246921</v>
      </c>
      <c r="C347" s="81">
        <v>11.52</v>
      </c>
      <c r="D347" s="67"/>
      <c r="E347" s="68"/>
      <c r="F347" s="69"/>
    </row>
    <row r="348" spans="1:6" ht="15" customHeight="1">
      <c r="A348" s="64" t="s">
        <v>686</v>
      </c>
      <c r="B348" s="65">
        <v>143120</v>
      </c>
      <c r="C348" s="85">
        <v>21</v>
      </c>
      <c r="D348" s="26" t="s">
        <v>25</v>
      </c>
      <c r="E348" s="11">
        <v>1.85</v>
      </c>
      <c r="F348" s="17" t="s">
        <v>451</v>
      </c>
    </row>
    <row r="349" spans="1:6" ht="15" customHeight="1">
      <c r="A349" s="60" t="s">
        <v>450</v>
      </c>
      <c r="B349" s="44" t="s">
        <v>24</v>
      </c>
      <c r="C349" s="81">
        <v>1.85</v>
      </c>
      <c r="D349" s="18" t="s">
        <v>25</v>
      </c>
      <c r="E349" s="16">
        <v>5.7</v>
      </c>
      <c r="F349" s="22" t="s">
        <v>453</v>
      </c>
    </row>
    <row r="350" spans="1:6" ht="15" customHeight="1">
      <c r="A350" s="60" t="s">
        <v>452</v>
      </c>
      <c r="B350" s="44">
        <v>273793</v>
      </c>
      <c r="C350" s="81">
        <v>8</v>
      </c>
      <c r="D350" s="18" t="s">
        <v>25</v>
      </c>
      <c r="E350" s="16">
        <v>0.3</v>
      </c>
      <c r="F350" s="22" t="s">
        <v>346</v>
      </c>
    </row>
    <row r="351" spans="1:6" ht="15" customHeight="1">
      <c r="A351" s="60" t="s">
        <v>454</v>
      </c>
      <c r="B351" s="44">
        <v>187070</v>
      </c>
      <c r="C351" s="81">
        <v>0.47839999999999999</v>
      </c>
      <c r="D351" s="26" t="s">
        <v>25</v>
      </c>
      <c r="E351" s="11">
        <v>54</v>
      </c>
      <c r="F351" s="17"/>
    </row>
    <row r="352" spans="1:6" ht="15" customHeight="1">
      <c r="A352" s="60" t="s">
        <v>455</v>
      </c>
      <c r="B352" s="44" t="s">
        <v>24</v>
      </c>
      <c r="C352" s="81">
        <v>125</v>
      </c>
      <c r="D352" s="26" t="s">
        <v>25</v>
      </c>
      <c r="E352" s="11">
        <v>10.220000000000001</v>
      </c>
      <c r="F352" s="17" t="s">
        <v>457</v>
      </c>
    </row>
    <row r="353" spans="1:6" ht="15" customHeight="1">
      <c r="A353" s="60" t="s">
        <v>456</v>
      </c>
      <c r="B353" s="44" t="s">
        <v>24</v>
      </c>
      <c r="C353" s="81">
        <v>10.220000000000001</v>
      </c>
      <c r="D353" s="26" t="s">
        <v>25</v>
      </c>
      <c r="E353" s="16">
        <v>10.15</v>
      </c>
      <c r="F353" s="17" t="s">
        <v>459</v>
      </c>
    </row>
    <row r="354" spans="1:6" ht="15" customHeight="1">
      <c r="A354" s="60" t="s">
        <v>458</v>
      </c>
      <c r="B354" s="44" t="s">
        <v>24</v>
      </c>
      <c r="C354" s="81">
        <v>10.15</v>
      </c>
      <c r="D354" s="18" t="s">
        <v>25</v>
      </c>
      <c r="E354" s="16">
        <v>3</v>
      </c>
      <c r="F354" s="22"/>
    </row>
    <row r="355" spans="1:6" ht="15" customHeight="1">
      <c r="A355" s="60" t="s">
        <v>460</v>
      </c>
      <c r="B355" s="44">
        <v>138983</v>
      </c>
      <c r="C355" s="81">
        <v>5.19</v>
      </c>
      <c r="D355" s="26" t="s">
        <v>25</v>
      </c>
      <c r="E355" s="7">
        <v>2.83</v>
      </c>
      <c r="F355" s="21" t="s">
        <v>462</v>
      </c>
    </row>
    <row r="356" spans="1:6" ht="15" customHeight="1">
      <c r="A356" s="59" t="s">
        <v>461</v>
      </c>
      <c r="B356" s="43" t="s">
        <v>24</v>
      </c>
      <c r="C356" s="80">
        <v>2.83</v>
      </c>
      <c r="D356" s="26" t="s">
        <v>25</v>
      </c>
      <c r="E356" s="7">
        <v>9.25</v>
      </c>
      <c r="F356" s="21" t="s">
        <v>225</v>
      </c>
    </row>
    <row r="357" spans="1:6" ht="15" customHeight="1">
      <c r="A357" s="59" t="s">
        <v>463</v>
      </c>
      <c r="B357" s="43" t="s">
        <v>24</v>
      </c>
      <c r="C357" s="80">
        <v>9.25</v>
      </c>
      <c r="D357" s="18" t="s">
        <v>25</v>
      </c>
      <c r="E357" s="16">
        <v>1.4</v>
      </c>
      <c r="F357" s="17" t="s">
        <v>465</v>
      </c>
    </row>
    <row r="358" spans="1:6" ht="15" customHeight="1">
      <c r="A358" s="60" t="s">
        <v>464</v>
      </c>
      <c r="B358" s="44" t="s">
        <v>24</v>
      </c>
      <c r="C358" s="81">
        <v>1.4</v>
      </c>
      <c r="D358" s="18"/>
      <c r="E358" s="13"/>
      <c r="F358" s="22"/>
    </row>
    <row r="359" spans="1:6" ht="15" customHeight="1">
      <c r="A359" s="60" t="s">
        <v>466</v>
      </c>
      <c r="B359" s="44" t="s">
        <v>24</v>
      </c>
      <c r="C359" s="81">
        <v>1.65</v>
      </c>
      <c r="D359" s="18" t="s">
        <v>25</v>
      </c>
      <c r="E359" s="16">
        <v>1.4</v>
      </c>
      <c r="F359" s="17" t="s">
        <v>465</v>
      </c>
    </row>
    <row r="360" spans="1:6" ht="15" customHeight="1">
      <c r="A360" s="60" t="s">
        <v>467</v>
      </c>
      <c r="B360" s="44" t="s">
        <v>24</v>
      </c>
      <c r="C360" s="81">
        <v>1.4</v>
      </c>
      <c r="D360" s="18" t="s">
        <v>25</v>
      </c>
      <c r="E360" s="16">
        <v>266</v>
      </c>
      <c r="F360" s="22"/>
    </row>
    <row r="361" spans="1:6" ht="15" customHeight="1">
      <c r="A361" s="60" t="s">
        <v>468</v>
      </c>
      <c r="B361" s="44">
        <v>123170</v>
      </c>
      <c r="C361" s="81">
        <v>250</v>
      </c>
      <c r="D361" s="18" t="s">
        <v>25</v>
      </c>
      <c r="E361" s="16">
        <v>1.45</v>
      </c>
      <c r="F361" s="22" t="s">
        <v>470</v>
      </c>
    </row>
    <row r="362" spans="1:6" ht="15" customHeight="1">
      <c r="A362" s="60" t="s">
        <v>469</v>
      </c>
      <c r="B362" s="44">
        <v>146560</v>
      </c>
      <c r="C362" s="81">
        <v>1.8</v>
      </c>
      <c r="D362" s="18" t="s">
        <v>25</v>
      </c>
      <c r="E362" s="16">
        <v>28</v>
      </c>
      <c r="F362" s="22" t="s">
        <v>471</v>
      </c>
    </row>
    <row r="363" spans="1:6" ht="15" customHeight="1">
      <c r="A363" s="66" t="s">
        <v>688</v>
      </c>
      <c r="B363" s="44">
        <v>274836</v>
      </c>
      <c r="C363" s="81">
        <v>28</v>
      </c>
      <c r="D363" s="18" t="s">
        <v>25</v>
      </c>
      <c r="E363" s="11">
        <v>10.73</v>
      </c>
      <c r="F363" s="17" t="s">
        <v>473</v>
      </c>
    </row>
    <row r="364" spans="1:6" ht="15" customHeight="1">
      <c r="A364" s="60" t="s">
        <v>472</v>
      </c>
      <c r="B364" s="44" t="s">
        <v>24</v>
      </c>
      <c r="C364" s="81">
        <v>10.73</v>
      </c>
      <c r="D364" s="18" t="s">
        <v>25</v>
      </c>
      <c r="E364" s="11">
        <v>7.17</v>
      </c>
      <c r="F364" s="17" t="s">
        <v>475</v>
      </c>
    </row>
    <row r="365" spans="1:6" ht="15" customHeight="1">
      <c r="A365" s="60" t="s">
        <v>474</v>
      </c>
      <c r="B365" s="44" t="s">
        <v>24</v>
      </c>
      <c r="C365" s="81">
        <v>7.17</v>
      </c>
      <c r="D365" s="18" t="s">
        <v>25</v>
      </c>
      <c r="E365" s="16">
        <v>9.5</v>
      </c>
      <c r="F365" s="17" t="s">
        <v>477</v>
      </c>
    </row>
    <row r="366" spans="1:6" s="70" customFormat="1" ht="15" customHeight="1">
      <c r="A366" s="60" t="s">
        <v>476</v>
      </c>
      <c r="B366" s="44" t="s">
        <v>24</v>
      </c>
      <c r="C366" s="81">
        <v>9.5</v>
      </c>
      <c r="D366" s="71"/>
      <c r="E366" s="68"/>
      <c r="F366" s="69"/>
    </row>
    <row r="367" spans="1:6" ht="15" customHeight="1">
      <c r="A367" s="72" t="s">
        <v>648</v>
      </c>
      <c r="B367" s="78"/>
      <c r="C367" s="86">
        <v>0.5</v>
      </c>
      <c r="D367" s="18" t="s">
        <v>25</v>
      </c>
      <c r="E367" s="11">
        <v>2.83</v>
      </c>
      <c r="F367" s="17" t="s">
        <v>479</v>
      </c>
    </row>
    <row r="368" spans="1:6" ht="15" customHeight="1">
      <c r="A368" s="60" t="s">
        <v>478</v>
      </c>
      <c r="B368" s="44" t="s">
        <v>24</v>
      </c>
      <c r="C368" s="81">
        <v>2.83</v>
      </c>
      <c r="D368" s="18" t="s">
        <v>25</v>
      </c>
      <c r="E368" s="11">
        <v>13.19</v>
      </c>
      <c r="F368" s="17" t="s">
        <v>264</v>
      </c>
    </row>
    <row r="369" spans="1:6" ht="15" customHeight="1">
      <c r="A369" s="60" t="s">
        <v>480</v>
      </c>
      <c r="B369" s="44" t="s">
        <v>24</v>
      </c>
      <c r="C369" s="81">
        <v>13.19</v>
      </c>
      <c r="D369" s="18" t="s">
        <v>25</v>
      </c>
      <c r="E369" s="16">
        <v>1.94</v>
      </c>
      <c r="F369" s="22"/>
    </row>
    <row r="370" spans="1:6" ht="15" customHeight="1">
      <c r="A370" s="60" t="s">
        <v>481</v>
      </c>
      <c r="B370" s="44">
        <v>191973</v>
      </c>
      <c r="C370" s="81">
        <v>1.75</v>
      </c>
      <c r="D370" s="18" t="s">
        <v>25</v>
      </c>
      <c r="E370" s="16">
        <v>582</v>
      </c>
      <c r="F370" s="22" t="s">
        <v>483</v>
      </c>
    </row>
    <row r="371" spans="1:6" ht="15" customHeight="1">
      <c r="A371" s="60" t="s">
        <v>482</v>
      </c>
      <c r="B371" s="44">
        <v>280715</v>
      </c>
      <c r="C371" s="81">
        <f>5000*0.12</f>
        <v>600</v>
      </c>
      <c r="D371" s="18"/>
      <c r="E371" s="13"/>
      <c r="F371" s="22"/>
    </row>
    <row r="372" spans="1:6" ht="15" customHeight="1">
      <c r="A372" s="60" t="s">
        <v>484</v>
      </c>
      <c r="B372" s="44"/>
      <c r="C372" s="81">
        <v>60</v>
      </c>
      <c r="D372" s="18"/>
      <c r="E372" s="13"/>
      <c r="F372" s="22"/>
    </row>
    <row r="373" spans="1:6" s="70" customFormat="1" ht="15" customHeight="1">
      <c r="A373" s="60" t="s">
        <v>490</v>
      </c>
      <c r="B373" s="44"/>
      <c r="C373" s="81">
        <v>32</v>
      </c>
      <c r="D373" s="67"/>
      <c r="E373" s="68"/>
      <c r="F373" s="69"/>
    </row>
    <row r="374" spans="1:6" ht="15" customHeight="1">
      <c r="A374" s="60" t="s">
        <v>485</v>
      </c>
      <c r="B374" s="44">
        <v>2330</v>
      </c>
      <c r="C374" s="81">
        <v>0.19</v>
      </c>
      <c r="D374" s="18" t="s">
        <v>25</v>
      </c>
      <c r="E374" s="16">
        <v>0.09</v>
      </c>
      <c r="F374" s="22"/>
    </row>
    <row r="375" spans="1:6" ht="15" customHeight="1">
      <c r="A375" s="64" t="s">
        <v>689</v>
      </c>
      <c r="B375" s="65">
        <v>2305</v>
      </c>
      <c r="C375" s="85">
        <v>0.2</v>
      </c>
      <c r="D375" s="18" t="s">
        <v>25</v>
      </c>
      <c r="E375" s="16">
        <v>0.12</v>
      </c>
      <c r="F375" s="22"/>
    </row>
    <row r="376" spans="1:6" ht="15" customHeight="1">
      <c r="A376" s="60" t="s">
        <v>487</v>
      </c>
      <c r="B376" s="44">
        <v>2283</v>
      </c>
      <c r="C376" s="81">
        <v>0.32</v>
      </c>
      <c r="D376" s="18" t="s">
        <v>25</v>
      </c>
      <c r="E376" s="16">
        <v>0.17</v>
      </c>
      <c r="F376" s="22"/>
    </row>
    <row r="377" spans="1:6" ht="15" customHeight="1">
      <c r="A377" s="60" t="s">
        <v>488</v>
      </c>
      <c r="B377" s="44">
        <v>2356</v>
      </c>
      <c r="C377" s="81">
        <v>0.12</v>
      </c>
      <c r="D377" s="18" t="s">
        <v>25</v>
      </c>
      <c r="E377" s="16">
        <v>0.27</v>
      </c>
      <c r="F377" s="22"/>
    </row>
    <row r="378" spans="1:6" ht="15" customHeight="1">
      <c r="A378" s="66" t="s">
        <v>692</v>
      </c>
      <c r="B378" s="44">
        <v>180300</v>
      </c>
      <c r="C378" s="81">
        <v>3.94</v>
      </c>
      <c r="D378" s="18" t="s">
        <v>25</v>
      </c>
      <c r="E378" s="16">
        <v>3.05</v>
      </c>
      <c r="F378" s="22"/>
    </row>
    <row r="379" spans="1:6" ht="15" customHeight="1">
      <c r="A379" s="60" t="s">
        <v>489</v>
      </c>
      <c r="B379" s="44">
        <v>2160</v>
      </c>
      <c r="C379" s="81">
        <v>0.14000000000000001</v>
      </c>
      <c r="D379" s="18" t="s">
        <v>25</v>
      </c>
      <c r="E379" s="16">
        <v>0.13</v>
      </c>
      <c r="F379" s="22" t="s">
        <v>486</v>
      </c>
    </row>
    <row r="380" spans="1:6" s="70" customFormat="1" ht="15" customHeight="1">
      <c r="A380" s="66" t="s">
        <v>693</v>
      </c>
      <c r="B380" s="44">
        <v>260495</v>
      </c>
      <c r="C380" s="81">
        <v>3.94</v>
      </c>
      <c r="D380" s="67"/>
      <c r="E380" s="68"/>
      <c r="F380" s="69"/>
    </row>
    <row r="381" spans="1:6" ht="15" customHeight="1">
      <c r="A381" s="66" t="s">
        <v>690</v>
      </c>
      <c r="B381" s="44">
        <v>2291</v>
      </c>
      <c r="C381" s="81">
        <v>0.18</v>
      </c>
      <c r="D381" s="18" t="s">
        <v>25</v>
      </c>
      <c r="E381" s="16">
        <v>0.82</v>
      </c>
      <c r="F381" s="22"/>
    </row>
    <row r="382" spans="1:6" ht="15" customHeight="1">
      <c r="A382" s="64" t="s">
        <v>691</v>
      </c>
      <c r="B382" s="65">
        <v>292056</v>
      </c>
      <c r="C382" s="85">
        <v>0.99</v>
      </c>
      <c r="D382" s="18"/>
      <c r="E382" s="13"/>
      <c r="F382" s="22"/>
    </row>
    <row r="383" spans="1:6" ht="15" customHeight="1">
      <c r="A383" s="60" t="s">
        <v>491</v>
      </c>
      <c r="B383" s="44" t="s">
        <v>24</v>
      </c>
      <c r="C383" s="81">
        <v>1.85</v>
      </c>
      <c r="D383" s="18" t="s">
        <v>25</v>
      </c>
      <c r="E383" s="11">
        <v>1.85</v>
      </c>
      <c r="F383" s="17" t="s">
        <v>493</v>
      </c>
    </row>
    <row r="384" spans="1:6" ht="15" customHeight="1">
      <c r="A384" s="60" t="s">
        <v>492</v>
      </c>
      <c r="B384" s="44" t="s">
        <v>24</v>
      </c>
      <c r="C384" s="81">
        <v>1.85</v>
      </c>
      <c r="D384" s="18" t="s">
        <v>25</v>
      </c>
      <c r="E384" s="11">
        <v>1.85</v>
      </c>
      <c r="F384" s="17" t="s">
        <v>493</v>
      </c>
    </row>
    <row r="385" spans="1:6" ht="15" customHeight="1">
      <c r="A385" s="60" t="s">
        <v>494</v>
      </c>
      <c r="B385" s="44" t="s">
        <v>24</v>
      </c>
      <c r="C385" s="81">
        <v>1.85</v>
      </c>
      <c r="D385" s="18"/>
      <c r="E385" s="13"/>
      <c r="F385" s="22"/>
    </row>
    <row r="386" spans="1:6" s="70" customFormat="1" ht="15" customHeight="1">
      <c r="A386" s="60" t="s">
        <v>516</v>
      </c>
      <c r="B386" s="44" t="s">
        <v>24</v>
      </c>
      <c r="C386" s="81">
        <v>1.85</v>
      </c>
      <c r="D386" s="67"/>
      <c r="E386" s="68"/>
      <c r="F386" s="69"/>
    </row>
    <row r="387" spans="1:6" s="70" customFormat="1" ht="15" customHeight="1">
      <c r="A387" s="64" t="s">
        <v>622</v>
      </c>
      <c r="B387" s="65">
        <v>51</v>
      </c>
      <c r="C387" s="85">
        <v>0.48</v>
      </c>
      <c r="D387" s="67" t="s">
        <v>25</v>
      </c>
      <c r="E387" s="77">
        <v>0.26</v>
      </c>
      <c r="F387" s="69"/>
    </row>
    <row r="388" spans="1:6" s="70" customFormat="1" ht="15" customHeight="1">
      <c r="A388" s="75" t="s">
        <v>495</v>
      </c>
      <c r="B388" s="76">
        <v>35</v>
      </c>
      <c r="C388" s="84">
        <v>0.45</v>
      </c>
      <c r="D388" s="67" t="s">
        <v>25</v>
      </c>
      <c r="E388" s="77">
        <v>0.31</v>
      </c>
      <c r="F388" s="69"/>
    </row>
    <row r="389" spans="1:6" s="70" customFormat="1" ht="15" customHeight="1">
      <c r="A389" s="75" t="s">
        <v>496</v>
      </c>
      <c r="B389" s="76">
        <v>345</v>
      </c>
      <c r="C389" s="84">
        <v>0.45</v>
      </c>
      <c r="D389" s="67"/>
      <c r="E389" s="68"/>
      <c r="F389" s="69"/>
    </row>
    <row r="390" spans="1:6" s="70" customFormat="1" ht="15" customHeight="1">
      <c r="A390" s="64" t="s">
        <v>623</v>
      </c>
      <c r="B390" s="65">
        <v>19</v>
      </c>
      <c r="C390" s="85">
        <v>0.53</v>
      </c>
      <c r="D390" s="67"/>
      <c r="E390" s="68"/>
      <c r="F390" s="69"/>
    </row>
    <row r="391" spans="1:6" ht="15" customHeight="1">
      <c r="A391" s="64" t="s">
        <v>624</v>
      </c>
      <c r="B391" s="65">
        <v>27</v>
      </c>
      <c r="C391" s="85">
        <v>0.62</v>
      </c>
      <c r="D391" s="18" t="s">
        <v>25</v>
      </c>
      <c r="E391" s="16">
        <v>4.28</v>
      </c>
      <c r="F391" s="22"/>
    </row>
    <row r="392" spans="1:6" ht="15" customHeight="1">
      <c r="A392" s="60" t="s">
        <v>497</v>
      </c>
      <c r="B392" s="44">
        <v>400</v>
      </c>
      <c r="C392" s="81">
        <v>4.8600000000000003</v>
      </c>
      <c r="D392" s="18" t="s">
        <v>25</v>
      </c>
      <c r="E392" s="16">
        <v>8.93</v>
      </c>
      <c r="F392" s="22"/>
    </row>
    <row r="393" spans="1:6" ht="15" customHeight="1">
      <c r="A393" s="60" t="s">
        <v>498</v>
      </c>
      <c r="B393" s="44">
        <v>450</v>
      </c>
      <c r="C393" s="81">
        <v>9.23</v>
      </c>
      <c r="D393" s="18" t="s">
        <v>25</v>
      </c>
      <c r="E393" s="16">
        <v>0.53</v>
      </c>
      <c r="F393" s="22"/>
    </row>
    <row r="394" spans="1:6" ht="15" customHeight="1">
      <c r="A394" s="60" t="s">
        <v>499</v>
      </c>
      <c r="B394" s="44">
        <v>566</v>
      </c>
      <c r="C394" s="81">
        <v>0.6</v>
      </c>
      <c r="D394" s="18" t="s">
        <v>25</v>
      </c>
      <c r="E394" s="16">
        <v>0.59</v>
      </c>
      <c r="F394" s="22"/>
    </row>
    <row r="395" spans="1:6" ht="15" customHeight="1">
      <c r="A395" s="60" t="s">
        <v>500</v>
      </c>
      <c r="B395" s="44">
        <v>574</v>
      </c>
      <c r="C395" s="81">
        <v>1</v>
      </c>
      <c r="D395" s="18" t="s">
        <v>25</v>
      </c>
      <c r="E395" s="16">
        <v>0.3</v>
      </c>
      <c r="F395" s="22"/>
    </row>
    <row r="396" spans="1:6" ht="15" customHeight="1">
      <c r="A396" s="60" t="s">
        <v>501</v>
      </c>
      <c r="B396" s="44">
        <v>191</v>
      </c>
      <c r="C396" s="81">
        <v>0.33760000000000001</v>
      </c>
      <c r="D396" s="18" t="s">
        <v>25</v>
      </c>
      <c r="E396" s="16">
        <v>0.4</v>
      </c>
      <c r="F396" s="22" t="s">
        <v>504</v>
      </c>
    </row>
    <row r="397" spans="1:6" ht="15" customHeight="1">
      <c r="A397" s="60" t="s">
        <v>502</v>
      </c>
      <c r="B397" s="44" t="s">
        <v>503</v>
      </c>
      <c r="C397" s="81">
        <v>0.48</v>
      </c>
      <c r="D397" s="18" t="s">
        <v>25</v>
      </c>
      <c r="E397" s="16">
        <v>0.41</v>
      </c>
      <c r="F397" s="22"/>
    </row>
    <row r="398" spans="1:6" ht="15" customHeight="1">
      <c r="A398" s="60" t="s">
        <v>505</v>
      </c>
      <c r="B398" s="44">
        <v>222640</v>
      </c>
      <c r="C398" s="81">
        <v>0.46860000000000002</v>
      </c>
      <c r="D398" s="18" t="s">
        <v>25</v>
      </c>
      <c r="E398" s="16">
        <v>242</v>
      </c>
      <c r="F398" s="22"/>
    </row>
    <row r="399" spans="1:6" ht="15" customHeight="1">
      <c r="A399" s="60" t="s">
        <v>506</v>
      </c>
      <c r="B399" s="44">
        <v>180939</v>
      </c>
      <c r="C399" s="81">
        <f>500*0.42</f>
        <v>210</v>
      </c>
      <c r="D399" s="26" t="s">
        <v>25</v>
      </c>
      <c r="E399" s="9">
        <v>2.8</v>
      </c>
      <c r="F399" s="15" t="s">
        <v>508</v>
      </c>
    </row>
    <row r="400" spans="1:6" ht="15" customHeight="1">
      <c r="A400" s="59" t="s">
        <v>507</v>
      </c>
      <c r="B400" s="43">
        <v>190110</v>
      </c>
      <c r="C400" s="80">
        <v>2.8</v>
      </c>
      <c r="D400" s="18" t="s">
        <v>25</v>
      </c>
      <c r="E400" s="16">
        <v>1.5</v>
      </c>
      <c r="F400" s="22"/>
    </row>
    <row r="401" spans="1:6" ht="15" customHeight="1">
      <c r="A401" s="60" t="s">
        <v>509</v>
      </c>
      <c r="B401" s="44">
        <v>202550</v>
      </c>
      <c r="C401" s="81">
        <v>1.6</v>
      </c>
      <c r="D401" s="18" t="s">
        <v>25</v>
      </c>
      <c r="E401" s="16">
        <v>0.79</v>
      </c>
      <c r="F401" s="22"/>
    </row>
    <row r="402" spans="1:6" ht="15" customHeight="1">
      <c r="A402" s="60" t="s">
        <v>510</v>
      </c>
      <c r="B402" s="44">
        <v>14320</v>
      </c>
      <c r="C402" s="81">
        <v>0.79</v>
      </c>
      <c r="D402" s="18" t="s">
        <v>25</v>
      </c>
      <c r="E402" s="16">
        <v>1.7</v>
      </c>
      <c r="F402" s="22" t="s">
        <v>512</v>
      </c>
    </row>
    <row r="403" spans="1:6" ht="15" customHeight="1">
      <c r="A403" s="60" t="s">
        <v>511</v>
      </c>
      <c r="B403" s="44">
        <v>201588</v>
      </c>
      <c r="C403" s="81">
        <v>1.86</v>
      </c>
      <c r="D403" s="18" t="s">
        <v>25</v>
      </c>
      <c r="E403" s="16">
        <v>1.6</v>
      </c>
      <c r="F403" s="22"/>
    </row>
    <row r="404" spans="1:6" ht="15" customHeight="1">
      <c r="A404" s="60" t="s">
        <v>513</v>
      </c>
      <c r="B404" s="44">
        <v>14338</v>
      </c>
      <c r="C404" s="81">
        <v>1.6</v>
      </c>
      <c r="D404" s="18" t="s">
        <v>25</v>
      </c>
      <c r="E404" s="16">
        <v>2.0499999999999998</v>
      </c>
      <c r="F404" s="22" t="s">
        <v>515</v>
      </c>
    </row>
    <row r="405" spans="1:6" s="70" customFormat="1" ht="15" customHeight="1">
      <c r="A405" s="60" t="s">
        <v>514</v>
      </c>
      <c r="B405" s="44">
        <v>201570</v>
      </c>
      <c r="C405" s="81">
        <v>2.09</v>
      </c>
      <c r="D405" s="71"/>
      <c r="E405" s="68"/>
      <c r="F405" s="69"/>
    </row>
    <row r="406" spans="1:6" s="70" customFormat="1" ht="15" customHeight="1">
      <c r="A406" s="64" t="s">
        <v>694</v>
      </c>
      <c r="B406" s="65">
        <v>201545</v>
      </c>
      <c r="C406" s="85">
        <v>1.82</v>
      </c>
      <c r="D406" s="71"/>
      <c r="E406" s="68"/>
      <c r="F406" s="69"/>
    </row>
    <row r="407" spans="1:6" s="70" customFormat="1" ht="15" customHeight="1">
      <c r="A407" s="64" t="s">
        <v>645</v>
      </c>
      <c r="B407" s="65">
        <v>191973</v>
      </c>
      <c r="C407" s="85">
        <v>3.16</v>
      </c>
      <c r="D407" s="71"/>
      <c r="E407" s="68"/>
      <c r="F407" s="69"/>
    </row>
    <row r="408" spans="1:6" ht="15" customHeight="1">
      <c r="A408" s="72" t="s">
        <v>653</v>
      </c>
      <c r="B408" s="78"/>
      <c r="C408" s="86">
        <v>5</v>
      </c>
      <c r="D408" s="18" t="s">
        <v>25</v>
      </c>
      <c r="E408" s="11">
        <v>13.11</v>
      </c>
      <c r="F408" s="17" t="s">
        <v>518</v>
      </c>
    </row>
    <row r="409" spans="1:6" s="70" customFormat="1" ht="15" customHeight="1">
      <c r="A409" s="60" t="s">
        <v>517</v>
      </c>
      <c r="B409" s="44" t="s">
        <v>24</v>
      </c>
      <c r="C409" s="81">
        <v>11.25</v>
      </c>
      <c r="D409" s="67"/>
      <c r="E409" s="68"/>
      <c r="F409" s="69"/>
    </row>
    <row r="410" spans="1:6" s="70" customFormat="1" ht="15" customHeight="1">
      <c r="A410" s="64" t="s">
        <v>695</v>
      </c>
      <c r="B410" s="65">
        <v>26913</v>
      </c>
      <c r="C410" s="85">
        <v>1.22</v>
      </c>
      <c r="D410" s="67"/>
      <c r="E410" s="68"/>
      <c r="F410" s="69"/>
    </row>
    <row r="411" spans="1:6" ht="15" customHeight="1">
      <c r="A411" s="60" t="s">
        <v>519</v>
      </c>
      <c r="B411" s="44"/>
      <c r="C411" s="81">
        <v>60</v>
      </c>
      <c r="D411" s="18"/>
      <c r="E411" s="13"/>
      <c r="F411" s="22"/>
    </row>
    <row r="412" spans="1:6" ht="15" customHeight="1">
      <c r="A412" s="60" t="s">
        <v>520</v>
      </c>
      <c r="B412" s="44"/>
      <c r="C412" s="81">
        <v>13</v>
      </c>
      <c r="D412" s="18"/>
      <c r="E412" s="13"/>
      <c r="F412" s="22"/>
    </row>
    <row r="413" spans="1:6" s="70" customFormat="1" ht="15" customHeight="1">
      <c r="A413" s="72" t="s">
        <v>655</v>
      </c>
      <c r="B413" s="78"/>
      <c r="C413" s="86">
        <v>50</v>
      </c>
      <c r="D413" s="71"/>
      <c r="E413" s="68"/>
      <c r="F413" s="69"/>
    </row>
    <row r="414" spans="1:6" ht="15" customHeight="1">
      <c r="A414" s="60" t="s">
        <v>521</v>
      </c>
      <c r="B414" s="44"/>
      <c r="C414" s="81">
        <v>50</v>
      </c>
      <c r="D414" s="18"/>
      <c r="E414" s="13"/>
      <c r="F414" s="22"/>
    </row>
    <row r="415" spans="1:6" ht="15" customHeight="1">
      <c r="A415" s="60" t="s">
        <v>522</v>
      </c>
      <c r="B415" s="44" t="s">
        <v>24</v>
      </c>
      <c r="C415" s="81">
        <v>2.85</v>
      </c>
      <c r="D415" s="18" t="s">
        <v>25</v>
      </c>
      <c r="E415" s="11">
        <v>2.85</v>
      </c>
      <c r="F415" s="17" t="s">
        <v>523</v>
      </c>
    </row>
    <row r="416" spans="1:6" ht="15" customHeight="1">
      <c r="A416" s="60" t="s">
        <v>524</v>
      </c>
      <c r="B416" s="44" t="s">
        <v>24</v>
      </c>
      <c r="C416" s="81">
        <v>5.77</v>
      </c>
      <c r="D416" s="18" t="s">
        <v>25</v>
      </c>
      <c r="E416" s="11">
        <v>5.77</v>
      </c>
      <c r="F416" s="17" t="s">
        <v>525</v>
      </c>
    </row>
    <row r="417" spans="1:6" ht="15" customHeight="1">
      <c r="A417" s="60" t="s">
        <v>526</v>
      </c>
      <c r="B417" s="44" t="s">
        <v>24</v>
      </c>
      <c r="C417" s="81">
        <v>15.65</v>
      </c>
      <c r="D417" s="18" t="s">
        <v>25</v>
      </c>
      <c r="E417" s="11">
        <v>15.65</v>
      </c>
      <c r="F417" s="17" t="s">
        <v>527</v>
      </c>
    </row>
    <row r="418" spans="1:6" ht="15" customHeight="1">
      <c r="A418" s="60" t="s">
        <v>528</v>
      </c>
      <c r="B418" s="44" t="s">
        <v>24</v>
      </c>
      <c r="C418" s="81">
        <v>1.89</v>
      </c>
      <c r="D418" s="18" t="s">
        <v>25</v>
      </c>
      <c r="E418" s="11">
        <v>1.89</v>
      </c>
      <c r="F418" s="17" t="s">
        <v>529</v>
      </c>
    </row>
    <row r="419" spans="1:6" ht="15" customHeight="1">
      <c r="A419" s="60" t="s">
        <v>530</v>
      </c>
      <c r="B419" s="44" t="s">
        <v>24</v>
      </c>
      <c r="C419" s="81">
        <v>30</v>
      </c>
      <c r="D419" s="18" t="s">
        <v>25</v>
      </c>
      <c r="E419" s="11">
        <v>30</v>
      </c>
      <c r="F419" s="17" t="s">
        <v>531</v>
      </c>
    </row>
    <row r="420" spans="1:6" ht="15" customHeight="1">
      <c r="A420" s="60" t="s">
        <v>532</v>
      </c>
      <c r="B420" s="44" t="s">
        <v>24</v>
      </c>
      <c r="C420" s="81">
        <v>14.12</v>
      </c>
      <c r="D420" s="18" t="s">
        <v>25</v>
      </c>
      <c r="E420" s="16"/>
      <c r="F420" s="36" t="s">
        <v>533</v>
      </c>
    </row>
    <row r="421" spans="1:6" ht="15" customHeight="1">
      <c r="A421" s="60" t="s">
        <v>534</v>
      </c>
      <c r="B421" s="44" t="s">
        <v>24</v>
      </c>
      <c r="C421" s="81">
        <v>7.85</v>
      </c>
      <c r="D421" s="23"/>
      <c r="E421" s="24">
        <v>2.83</v>
      </c>
      <c r="F421" s="25" t="s">
        <v>535</v>
      </c>
    </row>
    <row r="422" spans="1:6" ht="15" customHeight="1">
      <c r="A422" s="60" t="s">
        <v>536</v>
      </c>
      <c r="B422" s="44" t="s">
        <v>24</v>
      </c>
      <c r="C422" s="81">
        <v>2.73</v>
      </c>
      <c r="D422" s="18" t="s">
        <v>25</v>
      </c>
      <c r="E422" s="11">
        <v>2.73</v>
      </c>
      <c r="F422" s="17" t="s">
        <v>537</v>
      </c>
    </row>
    <row r="423" spans="1:6" ht="15" customHeight="1">
      <c r="A423" s="60" t="s">
        <v>539</v>
      </c>
      <c r="B423" s="44" t="s">
        <v>24</v>
      </c>
      <c r="C423" s="81">
        <v>10.43</v>
      </c>
      <c r="D423" s="18" t="s">
        <v>25</v>
      </c>
      <c r="E423" s="11">
        <v>10.43</v>
      </c>
      <c r="F423" s="17" t="s">
        <v>540</v>
      </c>
    </row>
    <row r="424" spans="1:6" ht="15" customHeight="1">
      <c r="A424" s="60" t="s">
        <v>538</v>
      </c>
      <c r="B424" s="44">
        <v>18120</v>
      </c>
      <c r="C424" s="81">
        <v>23.84</v>
      </c>
      <c r="D424" s="18" t="s">
        <v>25</v>
      </c>
      <c r="E424" s="16">
        <v>16</v>
      </c>
      <c r="F424" s="22"/>
    </row>
    <row r="425" spans="1:6" ht="15" customHeight="1">
      <c r="A425" s="60" t="s">
        <v>541</v>
      </c>
      <c r="B425" s="44" t="s">
        <v>24</v>
      </c>
      <c r="C425" s="81">
        <v>15.35</v>
      </c>
      <c r="D425" s="18" t="s">
        <v>25</v>
      </c>
      <c r="E425" s="11">
        <v>15.35</v>
      </c>
      <c r="F425" s="17" t="s">
        <v>542</v>
      </c>
    </row>
    <row r="426" spans="1:6" ht="15" customHeight="1">
      <c r="A426" s="60" t="s">
        <v>543</v>
      </c>
      <c r="B426" s="44" t="s">
        <v>24</v>
      </c>
      <c r="C426" s="81">
        <v>8.9600000000000009</v>
      </c>
      <c r="D426" s="18" t="s">
        <v>25</v>
      </c>
      <c r="E426" s="11">
        <v>8.9600000000000009</v>
      </c>
      <c r="F426" s="17" t="s">
        <v>544</v>
      </c>
    </row>
    <row r="427" spans="1:6" ht="15" customHeight="1">
      <c r="A427" s="60" t="s">
        <v>545</v>
      </c>
      <c r="B427" s="44" t="s">
        <v>24</v>
      </c>
      <c r="C427" s="81">
        <v>8.76</v>
      </c>
      <c r="D427" s="18" t="s">
        <v>25</v>
      </c>
      <c r="E427" s="11">
        <v>8.76</v>
      </c>
      <c r="F427" s="17" t="s">
        <v>546</v>
      </c>
    </row>
    <row r="428" spans="1:6" ht="15" customHeight="1">
      <c r="A428" s="60" t="s">
        <v>549</v>
      </c>
      <c r="B428" s="44" t="s">
        <v>24</v>
      </c>
      <c r="C428" s="81">
        <v>11.6</v>
      </c>
      <c r="D428" s="18" t="s">
        <v>25</v>
      </c>
      <c r="E428" s="11">
        <v>11.6</v>
      </c>
      <c r="F428" s="17" t="s">
        <v>550</v>
      </c>
    </row>
    <row r="429" spans="1:6" ht="15" customHeight="1">
      <c r="A429" s="60" t="s">
        <v>547</v>
      </c>
      <c r="B429" s="44">
        <v>7625</v>
      </c>
      <c r="C429" s="81">
        <v>0.67</v>
      </c>
      <c r="D429" s="18" t="s">
        <v>25</v>
      </c>
      <c r="E429" s="16">
        <v>0.67</v>
      </c>
      <c r="F429" s="22" t="s">
        <v>548</v>
      </c>
    </row>
    <row r="430" spans="1:6" ht="15" customHeight="1">
      <c r="A430" s="60" t="s">
        <v>553</v>
      </c>
      <c r="B430" s="44" t="s">
        <v>24</v>
      </c>
      <c r="C430" s="81">
        <v>16.97</v>
      </c>
      <c r="D430" s="18" t="s">
        <v>25</v>
      </c>
      <c r="E430" s="11">
        <v>16.97</v>
      </c>
      <c r="F430" s="17" t="s">
        <v>554</v>
      </c>
    </row>
    <row r="431" spans="1:6" ht="15" customHeight="1">
      <c r="A431" s="60" t="s">
        <v>551</v>
      </c>
      <c r="B431" s="44">
        <v>280046</v>
      </c>
      <c r="C431" s="81">
        <v>0.9</v>
      </c>
      <c r="D431" s="18"/>
      <c r="E431" s="16">
        <v>0.76</v>
      </c>
      <c r="F431" s="22" t="s">
        <v>552</v>
      </c>
    </row>
    <row r="432" spans="1:6" ht="15" customHeight="1">
      <c r="A432" s="60" t="s">
        <v>555</v>
      </c>
      <c r="B432" s="44" t="s">
        <v>24</v>
      </c>
      <c r="C432" s="81">
        <v>4.12</v>
      </c>
      <c r="D432" s="18" t="s">
        <v>25</v>
      </c>
      <c r="E432" s="11">
        <v>4.12</v>
      </c>
      <c r="F432" s="17" t="s">
        <v>556</v>
      </c>
    </row>
    <row r="433" spans="1:6" ht="15" customHeight="1">
      <c r="A433" s="60" t="s">
        <v>557</v>
      </c>
      <c r="B433" s="44" t="s">
        <v>24</v>
      </c>
      <c r="C433" s="81">
        <v>3.51</v>
      </c>
      <c r="D433" s="18" t="s">
        <v>25</v>
      </c>
      <c r="E433" s="11">
        <v>3.51</v>
      </c>
      <c r="F433" s="17" t="s">
        <v>558</v>
      </c>
    </row>
    <row r="434" spans="1:6" ht="15" customHeight="1">
      <c r="A434" s="60" t="s">
        <v>560</v>
      </c>
      <c r="B434" s="44" t="s">
        <v>24</v>
      </c>
      <c r="C434" s="81">
        <v>8.7100000000000009</v>
      </c>
      <c r="D434" s="18" t="s">
        <v>25</v>
      </c>
      <c r="E434" s="11">
        <v>8.7100000000000009</v>
      </c>
      <c r="F434" s="17" t="s">
        <v>561</v>
      </c>
    </row>
    <row r="435" spans="1:6" ht="15" customHeight="1">
      <c r="A435" s="60" t="s">
        <v>559</v>
      </c>
      <c r="B435" s="44">
        <v>24945</v>
      </c>
      <c r="C435" s="81">
        <f>100*0.89</f>
        <v>89</v>
      </c>
      <c r="D435" s="18" t="s">
        <v>25</v>
      </c>
      <c r="E435" s="16">
        <v>99</v>
      </c>
      <c r="F435" s="22"/>
    </row>
    <row r="436" spans="1:6" ht="15" customHeight="1">
      <c r="A436" s="60" t="s">
        <v>581</v>
      </c>
      <c r="B436" s="44" t="s">
        <v>24</v>
      </c>
      <c r="C436" s="81">
        <v>7.86</v>
      </c>
      <c r="D436" s="18" t="s">
        <v>25</v>
      </c>
      <c r="E436" s="11">
        <v>7.86</v>
      </c>
      <c r="F436" s="17" t="s">
        <v>582</v>
      </c>
    </row>
    <row r="437" spans="1:6" ht="15" customHeight="1">
      <c r="A437" s="60" t="s">
        <v>562</v>
      </c>
      <c r="B437" s="44">
        <v>22985</v>
      </c>
      <c r="C437" s="81">
        <v>7.3</v>
      </c>
      <c r="D437" s="18" t="s">
        <v>25</v>
      </c>
      <c r="E437" s="16">
        <v>6.56</v>
      </c>
      <c r="F437" s="22"/>
    </row>
    <row r="438" spans="1:6" ht="15" customHeight="1">
      <c r="A438" s="60" t="s">
        <v>563</v>
      </c>
      <c r="B438" s="44">
        <v>153257</v>
      </c>
      <c r="C438" s="81">
        <v>0.67400000000000004</v>
      </c>
      <c r="D438" s="18" t="s">
        <v>25</v>
      </c>
      <c r="E438" s="16">
        <v>0.48</v>
      </c>
      <c r="F438" s="22"/>
    </row>
    <row r="439" spans="1:6" ht="15" customHeight="1">
      <c r="A439" s="60" t="s">
        <v>564</v>
      </c>
      <c r="B439" s="44">
        <v>234826</v>
      </c>
      <c r="C439" s="81">
        <v>0.32750000000000001</v>
      </c>
      <c r="D439" s="18" t="s">
        <v>25</v>
      </c>
      <c r="E439" s="16">
        <v>0.18</v>
      </c>
      <c r="F439" s="22"/>
    </row>
    <row r="440" spans="1:6" s="70" customFormat="1" ht="15" customHeight="1">
      <c r="A440" s="60" t="s">
        <v>565</v>
      </c>
      <c r="B440" s="44">
        <v>146854</v>
      </c>
      <c r="C440" s="81">
        <v>0.27</v>
      </c>
      <c r="D440" s="67"/>
      <c r="E440" s="68"/>
      <c r="F440" s="69"/>
    </row>
    <row r="441" spans="1:6" ht="15" customHeight="1">
      <c r="A441" s="60" t="s">
        <v>567</v>
      </c>
      <c r="B441" s="44">
        <v>7153</v>
      </c>
      <c r="C441" s="81">
        <v>0.20799999999999999</v>
      </c>
      <c r="D441" s="18" t="s">
        <v>25</v>
      </c>
      <c r="E441" s="16">
        <v>0.26</v>
      </c>
      <c r="F441" s="22" t="s">
        <v>566</v>
      </c>
    </row>
    <row r="442" spans="1:6" ht="15" customHeight="1">
      <c r="A442" s="60" t="s">
        <v>569</v>
      </c>
      <c r="B442" s="44">
        <v>7137</v>
      </c>
      <c r="C442" s="81">
        <v>0.23</v>
      </c>
      <c r="D442" s="18" t="s">
        <v>25</v>
      </c>
      <c r="E442" s="16">
        <v>0.17</v>
      </c>
      <c r="F442" s="22" t="s">
        <v>568</v>
      </c>
    </row>
    <row r="443" spans="1:6" ht="15" customHeight="1">
      <c r="A443" s="64" t="s">
        <v>697</v>
      </c>
      <c r="B443" s="65">
        <v>139580</v>
      </c>
      <c r="C443" s="85">
        <v>0.44</v>
      </c>
      <c r="D443" s="18" t="s">
        <v>25</v>
      </c>
      <c r="E443" s="16">
        <v>0.19</v>
      </c>
      <c r="F443" s="22" t="s">
        <v>570</v>
      </c>
    </row>
    <row r="444" spans="1:6" s="70" customFormat="1" ht="15" customHeight="1">
      <c r="A444" s="64" t="s">
        <v>627</v>
      </c>
      <c r="B444" s="65">
        <v>275279</v>
      </c>
      <c r="C444" s="85">
        <v>0.99</v>
      </c>
      <c r="D444" s="67"/>
      <c r="E444" s="68"/>
      <c r="F444" s="69"/>
    </row>
    <row r="445" spans="1:6" s="70" customFormat="1" ht="15" customHeight="1">
      <c r="A445" s="64" t="s">
        <v>698</v>
      </c>
      <c r="B445" s="65">
        <v>286402</v>
      </c>
      <c r="C445" s="85">
        <v>0.55000000000000004</v>
      </c>
      <c r="D445" s="67"/>
      <c r="E445" s="68"/>
      <c r="F445" s="69"/>
    </row>
    <row r="446" spans="1:6" s="70" customFormat="1" ht="15" customHeight="1">
      <c r="A446" s="64" t="s">
        <v>628</v>
      </c>
      <c r="B446" s="65">
        <v>269611</v>
      </c>
      <c r="C446" s="85">
        <v>0.67</v>
      </c>
      <c r="D446" s="67"/>
      <c r="E446" s="68"/>
      <c r="F446" s="69"/>
    </row>
    <row r="447" spans="1:6" ht="15" customHeight="1">
      <c r="A447" s="60" t="s">
        <v>571</v>
      </c>
      <c r="B447" s="44">
        <v>1007</v>
      </c>
      <c r="C447" s="81">
        <v>3.88</v>
      </c>
      <c r="D447" s="18" t="s">
        <v>25</v>
      </c>
      <c r="E447" s="16">
        <v>3.28</v>
      </c>
      <c r="F447" s="22"/>
    </row>
    <row r="448" spans="1:6" ht="15" customHeight="1">
      <c r="A448" s="60" t="s">
        <v>572</v>
      </c>
      <c r="B448" s="44">
        <v>196916</v>
      </c>
      <c r="C448" s="81">
        <v>150</v>
      </c>
      <c r="D448" s="23"/>
      <c r="E448" s="24">
        <v>15</v>
      </c>
      <c r="F448" s="27" t="s">
        <v>573</v>
      </c>
    </row>
    <row r="449" spans="1:6" ht="15" customHeight="1">
      <c r="A449" s="60" t="s">
        <v>574</v>
      </c>
      <c r="B449" s="44">
        <v>122777</v>
      </c>
      <c r="C449" s="81">
        <v>1.77</v>
      </c>
      <c r="D449" s="18" t="s">
        <v>25</v>
      </c>
      <c r="E449" s="16">
        <v>1</v>
      </c>
      <c r="F449" s="22" t="s">
        <v>575</v>
      </c>
    </row>
    <row r="450" spans="1:6" ht="15" customHeight="1">
      <c r="A450" s="59" t="s">
        <v>576</v>
      </c>
      <c r="B450" s="43">
        <v>84093</v>
      </c>
      <c r="C450" s="80">
        <v>1.47</v>
      </c>
      <c r="D450" s="26" t="s">
        <v>25</v>
      </c>
      <c r="E450" s="9">
        <v>1.54</v>
      </c>
      <c r="F450" s="15"/>
    </row>
    <row r="451" spans="1:6" ht="15" customHeight="1">
      <c r="A451" s="60" t="s">
        <v>577</v>
      </c>
      <c r="B451" s="44">
        <v>1554</v>
      </c>
      <c r="C451" s="81">
        <v>1.73</v>
      </c>
      <c r="D451" s="18" t="s">
        <v>25</v>
      </c>
      <c r="E451" s="16">
        <v>1.22</v>
      </c>
      <c r="F451" s="22"/>
    </row>
    <row r="452" spans="1:6" ht="15" customHeight="1">
      <c r="A452" s="60" t="s">
        <v>578</v>
      </c>
      <c r="B452" s="44">
        <v>84107</v>
      </c>
      <c r="C452" s="81">
        <v>1.26</v>
      </c>
      <c r="D452" s="18" t="s">
        <v>25</v>
      </c>
      <c r="E452" s="16">
        <v>1.08</v>
      </c>
      <c r="F452" s="22"/>
    </row>
    <row r="453" spans="1:6" s="70" customFormat="1" ht="15" customHeight="1">
      <c r="A453" s="64" t="s">
        <v>625</v>
      </c>
      <c r="B453" s="65">
        <v>299471</v>
      </c>
      <c r="C453" s="85">
        <v>0.71</v>
      </c>
      <c r="D453" s="67"/>
      <c r="E453" s="68"/>
      <c r="F453" s="69"/>
    </row>
    <row r="454" spans="1:6" s="70" customFormat="1" ht="15" customHeight="1">
      <c r="A454" s="64" t="s">
        <v>626</v>
      </c>
      <c r="B454" s="65">
        <v>299472</v>
      </c>
      <c r="C454" s="85">
        <v>28</v>
      </c>
      <c r="D454" s="67"/>
      <c r="E454" s="68"/>
      <c r="F454" s="69"/>
    </row>
    <row r="455" spans="1:6" ht="15" customHeight="1">
      <c r="A455" s="60" t="s">
        <v>579</v>
      </c>
      <c r="B455" s="44">
        <v>271106</v>
      </c>
      <c r="C455" s="81">
        <f>500*0.1577</f>
        <v>78.850000000000009</v>
      </c>
      <c r="D455" s="18" t="s">
        <v>25</v>
      </c>
      <c r="E455" s="16">
        <v>70</v>
      </c>
      <c r="F455" s="22"/>
    </row>
    <row r="456" spans="1:6" ht="15" customHeight="1">
      <c r="A456" s="60" t="s">
        <v>580</v>
      </c>
      <c r="B456" s="44">
        <v>164534</v>
      </c>
      <c r="C456" s="81">
        <f>500*0.07</f>
        <v>35</v>
      </c>
      <c r="D456" s="18" t="s">
        <v>25</v>
      </c>
      <c r="E456" s="16">
        <v>30</v>
      </c>
      <c r="F456" s="22"/>
    </row>
    <row r="457" spans="1:6" ht="15" customHeight="1">
      <c r="A457" s="60" t="s">
        <v>583</v>
      </c>
      <c r="B457" s="44" t="s">
        <v>24</v>
      </c>
      <c r="C457" s="81">
        <v>1.85</v>
      </c>
      <c r="D457" s="18" t="s">
        <v>25</v>
      </c>
      <c r="E457" s="11">
        <v>1.85</v>
      </c>
      <c r="F457" s="17" t="s">
        <v>584</v>
      </c>
    </row>
    <row r="458" spans="1:6" ht="15" customHeight="1">
      <c r="A458" s="60" t="s">
        <v>585</v>
      </c>
      <c r="B458" s="44" t="s">
        <v>24</v>
      </c>
      <c r="C458" s="81">
        <v>1.85</v>
      </c>
      <c r="D458" s="18" t="s">
        <v>25</v>
      </c>
      <c r="E458" s="11">
        <v>1.85</v>
      </c>
      <c r="F458" s="17" t="s">
        <v>584</v>
      </c>
    </row>
    <row r="459" spans="1:6" ht="15" customHeight="1">
      <c r="A459" s="60" t="s">
        <v>586</v>
      </c>
      <c r="B459" s="44" t="s">
        <v>24</v>
      </c>
      <c r="C459" s="81">
        <v>4.9800000000000004</v>
      </c>
      <c r="D459" s="18"/>
      <c r="E459" s="13"/>
      <c r="F459" s="22"/>
    </row>
    <row r="460" spans="1:6" ht="15" customHeight="1">
      <c r="A460" s="60" t="s">
        <v>587</v>
      </c>
      <c r="B460" s="44" t="s">
        <v>24</v>
      </c>
      <c r="C460" s="81">
        <v>10</v>
      </c>
      <c r="D460" s="18" t="s">
        <v>25</v>
      </c>
      <c r="E460" s="11">
        <v>10</v>
      </c>
      <c r="F460" s="17" t="s">
        <v>588</v>
      </c>
    </row>
    <row r="461" spans="1:6" ht="15" customHeight="1">
      <c r="A461" s="60" t="s">
        <v>589</v>
      </c>
      <c r="B461" s="44" t="s">
        <v>24</v>
      </c>
      <c r="C461" s="81">
        <v>2.83</v>
      </c>
      <c r="D461" s="18" t="s">
        <v>25</v>
      </c>
      <c r="E461" s="11">
        <v>2.83</v>
      </c>
      <c r="F461" s="17" t="s">
        <v>348</v>
      </c>
    </row>
    <row r="462" spans="1:6" ht="15" customHeight="1">
      <c r="A462" s="60" t="s">
        <v>590</v>
      </c>
      <c r="B462" s="44" t="s">
        <v>24</v>
      </c>
      <c r="C462" s="81">
        <v>2.73</v>
      </c>
      <c r="D462" s="18" t="s">
        <v>25</v>
      </c>
      <c r="E462" s="11">
        <v>2.73</v>
      </c>
      <c r="F462" s="17" t="s">
        <v>591</v>
      </c>
    </row>
    <row r="463" spans="1:6" ht="15" customHeight="1">
      <c r="A463" s="60" t="s">
        <v>593</v>
      </c>
      <c r="B463" s="44" t="s">
        <v>24</v>
      </c>
      <c r="C463" s="81">
        <v>15.24</v>
      </c>
      <c r="D463" s="18" t="s">
        <v>25</v>
      </c>
      <c r="E463" s="11">
        <v>15.24</v>
      </c>
      <c r="F463" s="17" t="s">
        <v>594</v>
      </c>
    </row>
    <row r="464" spans="1:6" ht="15" customHeight="1">
      <c r="A464" s="60" t="s">
        <v>592</v>
      </c>
      <c r="B464" s="44">
        <v>18368</v>
      </c>
      <c r="C464" s="81">
        <v>0.67</v>
      </c>
      <c r="D464" s="18" t="s">
        <v>25</v>
      </c>
      <c r="E464" s="16">
        <v>0.54</v>
      </c>
      <c r="F464" s="22"/>
    </row>
    <row r="465" spans="1:6" ht="15" customHeight="1">
      <c r="A465" s="60" t="s">
        <v>596</v>
      </c>
      <c r="B465" s="44" t="s">
        <v>24</v>
      </c>
      <c r="C465" s="81">
        <v>22.62</v>
      </c>
      <c r="D465" s="18" t="s">
        <v>25</v>
      </c>
      <c r="E465" s="16"/>
      <c r="F465" s="37" t="s">
        <v>597</v>
      </c>
    </row>
    <row r="466" spans="1:6" ht="15" customHeight="1">
      <c r="A466" s="66" t="s">
        <v>699</v>
      </c>
      <c r="B466" s="44">
        <v>274835</v>
      </c>
      <c r="C466" s="81">
        <v>21</v>
      </c>
      <c r="D466" s="18" t="s">
        <v>25</v>
      </c>
      <c r="E466" s="16">
        <v>19</v>
      </c>
      <c r="F466" s="22" t="s">
        <v>595</v>
      </c>
    </row>
    <row r="467" spans="1:6" ht="15" customHeight="1">
      <c r="B467" s="39"/>
      <c r="C467" s="88"/>
      <c r="D467" s="38"/>
      <c r="E467" s="13"/>
      <c r="F467" s="22"/>
    </row>
    <row r="468" spans="1:6" ht="15" customHeight="1">
      <c r="B468" s="39"/>
      <c r="C468" s="88"/>
      <c r="D468" s="38"/>
      <c r="E468" s="13"/>
      <c r="F468" s="22"/>
    </row>
    <row r="469" spans="1:6" ht="15" customHeight="1">
      <c r="B469" s="39"/>
      <c r="C469" s="88"/>
      <c r="D469" s="38"/>
      <c r="E469" s="13"/>
      <c r="F469" s="22"/>
    </row>
    <row r="470" spans="1:6" ht="15" customHeight="1">
      <c r="B470" s="39"/>
      <c r="C470" s="88"/>
      <c r="D470" s="38"/>
      <c r="E470" s="13"/>
      <c r="F470" s="22"/>
    </row>
    <row r="471" spans="1:6" ht="15" customHeight="1">
      <c r="B471" s="39"/>
      <c r="C471" s="88"/>
      <c r="D471" s="38"/>
      <c r="E471" s="13"/>
      <c r="F471" s="22"/>
    </row>
    <row r="472" spans="1:6" ht="15" customHeight="1">
      <c r="B472" s="39"/>
      <c r="C472" s="88"/>
      <c r="D472" s="38"/>
      <c r="E472" s="13"/>
      <c r="F472" s="22"/>
    </row>
    <row r="473" spans="1:6" ht="15" customHeight="1">
      <c r="B473" s="39"/>
      <c r="C473" s="88"/>
      <c r="D473" s="38"/>
      <c r="E473" s="13"/>
      <c r="F473" s="22"/>
    </row>
    <row r="474" spans="1:6" ht="15" customHeight="1">
      <c r="B474" s="39"/>
      <c r="C474" s="88"/>
      <c r="D474" s="38"/>
      <c r="E474" s="13"/>
      <c r="F474" s="22"/>
    </row>
    <row r="475" spans="1:6" ht="15" customHeight="1">
      <c r="B475" s="39"/>
      <c r="C475" s="88"/>
      <c r="D475" s="38"/>
      <c r="E475" s="13"/>
      <c r="F475" s="22"/>
    </row>
    <row r="476" spans="1:6" ht="15" customHeight="1">
      <c r="B476" s="39"/>
      <c r="C476" s="88"/>
      <c r="D476" s="38"/>
      <c r="E476" s="13"/>
      <c r="F476" s="22"/>
    </row>
    <row r="477" spans="1:6" ht="15" customHeight="1">
      <c r="B477" s="39"/>
      <c r="C477" s="88"/>
      <c r="D477" s="38"/>
      <c r="E477" s="13"/>
      <c r="F477" s="22"/>
    </row>
    <row r="478" spans="1:6" ht="15" customHeight="1">
      <c r="B478" s="39"/>
      <c r="C478" s="88"/>
      <c r="D478" s="38"/>
      <c r="E478" s="13"/>
      <c r="F478" s="22"/>
    </row>
    <row r="479" spans="1:6" ht="15" customHeight="1">
      <c r="B479" s="39"/>
      <c r="C479" s="88"/>
      <c r="D479" s="38"/>
      <c r="E479" s="13"/>
      <c r="F479" s="22"/>
    </row>
    <row r="480" spans="1:6" ht="15" customHeight="1">
      <c r="B480" s="39"/>
      <c r="C480" s="88"/>
      <c r="D480" s="38"/>
      <c r="E480" s="13"/>
      <c r="F480" s="22"/>
    </row>
    <row r="481" spans="2:6" ht="15" customHeight="1">
      <c r="B481" s="39"/>
      <c r="C481" s="88"/>
      <c r="D481" s="38"/>
      <c r="E481" s="13"/>
      <c r="F481" s="22"/>
    </row>
    <row r="482" spans="2:6" ht="15" customHeight="1">
      <c r="B482" s="39"/>
      <c r="C482" s="88"/>
      <c r="D482" s="38"/>
      <c r="E482" s="13"/>
      <c r="F482" s="22"/>
    </row>
    <row r="483" spans="2:6" ht="15" customHeight="1">
      <c r="B483" s="39"/>
      <c r="C483" s="88"/>
      <c r="D483" s="38"/>
      <c r="E483" s="13"/>
      <c r="F483" s="22"/>
    </row>
    <row r="484" spans="2:6" ht="15" customHeight="1">
      <c r="B484" s="39"/>
      <c r="C484" s="88"/>
      <c r="D484" s="38"/>
      <c r="E484" s="13"/>
      <c r="F484" s="22"/>
    </row>
    <row r="485" spans="2:6" ht="15" customHeight="1">
      <c r="B485" s="39"/>
      <c r="C485" s="88"/>
      <c r="D485" s="38"/>
      <c r="E485" s="13"/>
      <c r="F485" s="22"/>
    </row>
    <row r="486" spans="2:6" ht="15" customHeight="1">
      <c r="B486" s="39"/>
      <c r="C486" s="88"/>
      <c r="D486" s="38"/>
      <c r="E486" s="13"/>
      <c r="F486" s="22"/>
    </row>
    <row r="487" spans="2:6" ht="15" customHeight="1">
      <c r="B487" s="39"/>
      <c r="C487" s="88"/>
      <c r="D487" s="38"/>
      <c r="E487" s="13"/>
      <c r="F487" s="22"/>
    </row>
    <row r="488" spans="2:6" ht="15" customHeight="1">
      <c r="B488" s="39"/>
      <c r="C488" s="88"/>
      <c r="D488" s="38"/>
      <c r="E488" s="13"/>
      <c r="F488" s="22"/>
    </row>
    <row r="489" spans="2:6" ht="15" customHeight="1">
      <c r="B489" s="39"/>
      <c r="C489" s="88"/>
      <c r="D489" s="38"/>
      <c r="E489" s="13"/>
      <c r="F489" s="22"/>
    </row>
    <row r="490" spans="2:6" ht="15" customHeight="1">
      <c r="B490" s="39"/>
      <c r="C490" s="88"/>
      <c r="D490" s="38"/>
      <c r="E490" s="13"/>
      <c r="F490" s="22"/>
    </row>
    <row r="491" spans="2:6" ht="15" customHeight="1">
      <c r="B491" s="39"/>
      <c r="C491" s="88"/>
      <c r="D491" s="38"/>
      <c r="E491" s="13"/>
      <c r="F491" s="22"/>
    </row>
    <row r="492" spans="2:6" ht="15" customHeight="1">
      <c r="B492" s="39"/>
      <c r="C492" s="88"/>
      <c r="D492" s="38"/>
      <c r="E492" s="13"/>
      <c r="F492" s="22"/>
    </row>
    <row r="493" spans="2:6" ht="15" customHeight="1">
      <c r="B493" s="39"/>
      <c r="C493" s="88"/>
      <c r="D493" s="38"/>
      <c r="E493" s="13"/>
      <c r="F493" s="22"/>
    </row>
    <row r="494" spans="2:6" ht="15" customHeight="1">
      <c r="B494" s="39"/>
      <c r="C494" s="88"/>
      <c r="D494" s="38"/>
      <c r="E494" s="13"/>
      <c r="F494" s="22"/>
    </row>
    <row r="495" spans="2:6" ht="15" customHeight="1">
      <c r="B495" s="39"/>
      <c r="C495" s="88"/>
      <c r="D495" s="38"/>
      <c r="E495" s="13"/>
      <c r="F495" s="22"/>
    </row>
    <row r="496" spans="2:6" ht="15" customHeight="1">
      <c r="B496" s="39"/>
      <c r="C496" s="88"/>
      <c r="D496" s="38"/>
      <c r="E496" s="13"/>
      <c r="F496" s="22"/>
    </row>
    <row r="497" spans="2:6" ht="15" customHeight="1">
      <c r="B497" s="39"/>
      <c r="C497" s="88"/>
      <c r="D497" s="38"/>
      <c r="E497" s="13"/>
      <c r="F497" s="22"/>
    </row>
    <row r="498" spans="2:6" ht="15" customHeight="1">
      <c r="B498" s="39"/>
      <c r="C498" s="88"/>
      <c r="D498" s="38"/>
      <c r="E498" s="13"/>
      <c r="F498" s="22"/>
    </row>
    <row r="499" spans="2:6" ht="15" customHeight="1">
      <c r="B499" s="39"/>
      <c r="C499" s="88"/>
      <c r="D499" s="38"/>
      <c r="E499" s="13"/>
      <c r="F499" s="22"/>
    </row>
    <row r="500" spans="2:6" ht="15" customHeight="1">
      <c r="B500" s="39"/>
      <c r="C500" s="88"/>
      <c r="D500" s="38"/>
      <c r="E500" s="13"/>
      <c r="F500" s="22"/>
    </row>
    <row r="501" spans="2:6" ht="15" customHeight="1">
      <c r="B501" s="39"/>
      <c r="C501" s="88"/>
      <c r="D501" s="38"/>
      <c r="E501" s="13"/>
      <c r="F501" s="22"/>
    </row>
    <row r="502" spans="2:6" ht="15" customHeight="1">
      <c r="B502" s="39"/>
      <c r="C502" s="88"/>
      <c r="D502" s="38"/>
      <c r="E502" s="13"/>
      <c r="F502" s="22"/>
    </row>
    <row r="503" spans="2:6" ht="15" customHeight="1">
      <c r="B503" s="39"/>
      <c r="C503" s="88"/>
      <c r="D503" s="38"/>
      <c r="E503" s="13"/>
      <c r="F503" s="22"/>
    </row>
    <row r="504" spans="2:6" ht="15" customHeight="1">
      <c r="B504" s="39"/>
      <c r="C504" s="88"/>
      <c r="D504" s="38"/>
      <c r="E504" s="13"/>
      <c r="F504" s="22"/>
    </row>
    <row r="505" spans="2:6" ht="15" customHeight="1">
      <c r="B505" s="39"/>
      <c r="C505" s="88"/>
      <c r="D505" s="38"/>
      <c r="E505" s="13"/>
      <c r="F505" s="22"/>
    </row>
    <row r="506" spans="2:6" ht="15" customHeight="1">
      <c r="B506" s="39"/>
      <c r="C506" s="88"/>
      <c r="D506" s="38"/>
      <c r="E506" s="13"/>
      <c r="F506" s="22"/>
    </row>
    <row r="507" spans="2:6" ht="15" customHeight="1">
      <c r="B507" s="39"/>
      <c r="C507" s="88"/>
      <c r="D507" s="38"/>
      <c r="E507" s="13"/>
      <c r="F507" s="22"/>
    </row>
    <row r="508" spans="2:6" ht="15" customHeight="1">
      <c r="B508" s="39"/>
      <c r="C508" s="88"/>
      <c r="D508" s="38"/>
      <c r="E508" s="13"/>
      <c r="F508" s="22"/>
    </row>
    <row r="509" spans="2:6" ht="15" customHeight="1">
      <c r="B509" s="39"/>
      <c r="C509" s="88"/>
      <c r="D509" s="38"/>
      <c r="E509" s="13"/>
      <c r="F509" s="22"/>
    </row>
    <row r="510" spans="2:6" ht="15" customHeight="1">
      <c r="B510" s="39"/>
      <c r="C510" s="88"/>
      <c r="D510" s="38"/>
      <c r="E510" s="13"/>
      <c r="F510" s="22"/>
    </row>
    <row r="511" spans="2:6" ht="15" customHeight="1">
      <c r="B511" s="39"/>
      <c r="C511" s="88"/>
      <c r="D511" s="38"/>
      <c r="E511" s="13"/>
      <c r="F511" s="22"/>
    </row>
    <row r="512" spans="2:6" ht="15" customHeight="1">
      <c r="B512" s="39"/>
      <c r="C512" s="88"/>
      <c r="D512" s="38"/>
      <c r="E512" s="13"/>
      <c r="F512" s="22"/>
    </row>
    <row r="513" spans="2:6" ht="15" customHeight="1">
      <c r="B513" s="39"/>
      <c r="C513" s="88"/>
      <c r="D513" s="38"/>
      <c r="E513" s="13"/>
      <c r="F513" s="22"/>
    </row>
    <row r="514" spans="2:6" ht="15" customHeight="1">
      <c r="B514" s="39"/>
      <c r="C514" s="88"/>
      <c r="D514" s="38"/>
      <c r="E514" s="13"/>
      <c r="F514" s="22"/>
    </row>
    <row r="515" spans="2:6" ht="15" customHeight="1">
      <c r="B515" s="39"/>
      <c r="C515" s="88"/>
      <c r="D515" s="38"/>
      <c r="E515" s="13"/>
      <c r="F515" s="22"/>
    </row>
    <row r="516" spans="2:6" ht="15" customHeight="1">
      <c r="B516" s="39"/>
      <c r="C516" s="88"/>
      <c r="D516" s="38"/>
      <c r="E516" s="13"/>
      <c r="F516" s="22"/>
    </row>
    <row r="517" spans="2:6" ht="15" customHeight="1">
      <c r="B517" s="39"/>
      <c r="C517" s="88"/>
      <c r="D517" s="38"/>
      <c r="E517" s="13"/>
      <c r="F517" s="22"/>
    </row>
    <row r="518" spans="2:6" ht="15" customHeight="1">
      <c r="B518" s="39"/>
      <c r="C518" s="88"/>
      <c r="D518" s="38"/>
      <c r="E518" s="13"/>
      <c r="F518" s="22"/>
    </row>
    <row r="519" spans="2:6" ht="15" customHeight="1">
      <c r="B519" s="39"/>
      <c r="C519" s="88"/>
      <c r="D519" s="38"/>
      <c r="E519" s="13"/>
      <c r="F519" s="22"/>
    </row>
    <row r="520" spans="2:6" ht="15" customHeight="1">
      <c r="B520" s="39"/>
      <c r="C520" s="88"/>
      <c r="D520" s="38"/>
      <c r="E520" s="13"/>
      <c r="F520" s="22"/>
    </row>
    <row r="521" spans="2:6" ht="15" customHeight="1">
      <c r="B521" s="39"/>
      <c r="C521" s="88"/>
      <c r="D521" s="38"/>
      <c r="E521" s="13"/>
      <c r="F521" s="22"/>
    </row>
    <row r="522" spans="2:6" ht="15" customHeight="1">
      <c r="B522" s="39"/>
      <c r="C522" s="88"/>
      <c r="D522" s="38"/>
      <c r="E522" s="13"/>
      <c r="F522" s="22"/>
    </row>
    <row r="523" spans="2:6" ht="15" customHeight="1">
      <c r="B523" s="39"/>
      <c r="C523" s="88"/>
      <c r="D523" s="38"/>
      <c r="E523" s="13"/>
      <c r="F523" s="22"/>
    </row>
    <row r="524" spans="2:6" ht="15" customHeight="1">
      <c r="B524" s="39"/>
      <c r="C524" s="88"/>
      <c r="D524" s="38"/>
      <c r="E524" s="13"/>
      <c r="F524" s="22"/>
    </row>
    <row r="525" spans="2:6" ht="15" customHeight="1">
      <c r="B525" s="39"/>
      <c r="C525" s="88"/>
      <c r="D525" s="38"/>
      <c r="E525" s="13"/>
      <c r="F525" s="22"/>
    </row>
    <row r="526" spans="2:6" ht="15" customHeight="1">
      <c r="B526" s="39"/>
      <c r="C526" s="88"/>
      <c r="D526" s="38"/>
      <c r="E526" s="13"/>
      <c r="F526" s="22"/>
    </row>
    <row r="527" spans="2:6" ht="15" customHeight="1">
      <c r="B527" s="39"/>
      <c r="C527" s="88"/>
      <c r="D527" s="38"/>
      <c r="E527" s="13"/>
      <c r="F527" s="22"/>
    </row>
    <row r="528" spans="2:6" ht="15" customHeight="1">
      <c r="B528" s="39"/>
      <c r="C528" s="88"/>
      <c r="D528" s="38"/>
      <c r="E528" s="13"/>
      <c r="F528" s="22"/>
    </row>
    <row r="529" spans="2:6" ht="15" customHeight="1">
      <c r="B529" s="39"/>
      <c r="C529" s="88"/>
      <c r="D529" s="38"/>
      <c r="E529" s="13"/>
      <c r="F529" s="22"/>
    </row>
    <row r="530" spans="2:6" ht="15" customHeight="1">
      <c r="B530" s="39"/>
      <c r="C530" s="88"/>
      <c r="D530" s="38"/>
      <c r="E530" s="13"/>
      <c r="F530" s="22"/>
    </row>
    <row r="531" spans="2:6" ht="15" customHeight="1">
      <c r="B531" s="39"/>
      <c r="C531" s="88"/>
      <c r="D531" s="38"/>
      <c r="E531" s="13"/>
      <c r="F531" s="22"/>
    </row>
    <row r="532" spans="2:6" ht="15" customHeight="1">
      <c r="B532" s="39"/>
      <c r="C532" s="88"/>
      <c r="D532" s="38"/>
      <c r="E532" s="13"/>
      <c r="F532" s="22"/>
    </row>
    <row r="533" spans="2:6" ht="15" customHeight="1">
      <c r="B533" s="39"/>
      <c r="C533" s="88"/>
      <c r="D533" s="38"/>
      <c r="E533" s="13"/>
      <c r="F533" s="22"/>
    </row>
    <row r="534" spans="2:6" ht="15" customHeight="1">
      <c r="B534" s="39"/>
      <c r="C534" s="88"/>
      <c r="D534" s="38"/>
      <c r="E534" s="13"/>
      <c r="F534" s="22"/>
    </row>
    <row r="535" spans="2:6" ht="15" customHeight="1">
      <c r="B535" s="39"/>
      <c r="C535" s="88"/>
      <c r="D535" s="38"/>
      <c r="E535" s="13"/>
      <c r="F535" s="22"/>
    </row>
    <row r="536" spans="2:6" ht="15" customHeight="1">
      <c r="B536" s="39"/>
      <c r="C536" s="88"/>
      <c r="D536" s="38"/>
      <c r="E536" s="13"/>
      <c r="F536" s="22"/>
    </row>
    <row r="537" spans="2:6" ht="15" customHeight="1">
      <c r="B537" s="39"/>
      <c r="C537" s="88"/>
      <c r="D537" s="38"/>
      <c r="E537" s="13"/>
      <c r="F537" s="22"/>
    </row>
    <row r="538" spans="2:6" ht="15" customHeight="1">
      <c r="B538" s="39"/>
      <c r="C538" s="88"/>
      <c r="D538" s="38"/>
      <c r="E538" s="13"/>
      <c r="F538" s="22"/>
    </row>
    <row r="539" spans="2:6" ht="15" customHeight="1">
      <c r="B539" s="39"/>
      <c r="C539" s="88"/>
      <c r="D539" s="38"/>
      <c r="E539" s="13"/>
      <c r="F539" s="22"/>
    </row>
    <row r="540" spans="2:6" ht="15" customHeight="1">
      <c r="B540" s="39"/>
      <c r="C540" s="88"/>
      <c r="D540" s="38"/>
      <c r="E540" s="13"/>
      <c r="F540" s="22"/>
    </row>
    <row r="541" spans="2:6" ht="15" customHeight="1">
      <c r="B541" s="39"/>
      <c r="C541" s="88"/>
      <c r="D541" s="38"/>
      <c r="E541" s="13"/>
      <c r="F541" s="22"/>
    </row>
    <row r="542" spans="2:6" ht="15" customHeight="1">
      <c r="B542" s="39"/>
      <c r="C542" s="88"/>
      <c r="D542" s="38"/>
      <c r="E542" s="13"/>
      <c r="F542" s="22"/>
    </row>
    <row r="543" spans="2:6" ht="15" customHeight="1">
      <c r="B543" s="39"/>
      <c r="C543" s="88"/>
      <c r="D543" s="38"/>
      <c r="E543" s="13"/>
      <c r="F543" s="22"/>
    </row>
    <row r="544" spans="2:6" ht="15" customHeight="1">
      <c r="B544" s="39"/>
      <c r="C544" s="88"/>
      <c r="D544" s="38"/>
      <c r="E544" s="13"/>
      <c r="F544" s="22"/>
    </row>
    <row r="545" spans="2:6" ht="15" customHeight="1">
      <c r="B545" s="39"/>
      <c r="C545" s="88"/>
      <c r="D545" s="38"/>
      <c r="E545" s="13"/>
      <c r="F545" s="22"/>
    </row>
    <row r="546" spans="2:6" ht="15" customHeight="1">
      <c r="B546" s="39"/>
      <c r="C546" s="88"/>
      <c r="D546" s="38"/>
      <c r="E546" s="13"/>
      <c r="F546" s="22"/>
    </row>
    <row r="547" spans="2:6" ht="15" customHeight="1">
      <c r="B547" s="39"/>
      <c r="C547" s="88"/>
      <c r="D547" s="38"/>
      <c r="E547" s="13"/>
      <c r="F547" s="22"/>
    </row>
    <row r="548" spans="2:6" ht="15" customHeight="1">
      <c r="B548" s="39"/>
      <c r="C548" s="88"/>
      <c r="D548" s="38"/>
      <c r="E548" s="13"/>
      <c r="F548" s="22"/>
    </row>
    <row r="549" spans="2:6" ht="15" customHeight="1">
      <c r="B549" s="39"/>
      <c r="C549" s="88"/>
      <c r="D549" s="38"/>
      <c r="E549" s="13"/>
      <c r="F549" s="22"/>
    </row>
    <row r="550" spans="2:6" ht="15" customHeight="1">
      <c r="B550" s="39"/>
      <c r="C550" s="88"/>
      <c r="D550" s="38"/>
      <c r="E550" s="13"/>
      <c r="F550" s="22"/>
    </row>
    <row r="551" spans="2:6" ht="15" customHeight="1">
      <c r="B551" s="39"/>
      <c r="C551" s="88"/>
      <c r="D551" s="38"/>
      <c r="E551" s="13"/>
      <c r="F551" s="22"/>
    </row>
    <row r="552" spans="2:6" ht="15" customHeight="1">
      <c r="B552" s="39"/>
      <c r="C552" s="88"/>
      <c r="D552" s="38"/>
      <c r="E552" s="13"/>
      <c r="F552" s="22"/>
    </row>
    <row r="553" spans="2:6" ht="15" customHeight="1">
      <c r="B553" s="39"/>
      <c r="C553" s="88"/>
      <c r="D553" s="38"/>
      <c r="E553" s="13"/>
      <c r="F553" s="22"/>
    </row>
    <row r="554" spans="2:6" ht="15" customHeight="1">
      <c r="B554" s="39"/>
      <c r="C554" s="88"/>
      <c r="D554" s="38"/>
      <c r="E554" s="13"/>
      <c r="F554" s="22"/>
    </row>
    <row r="555" spans="2:6" ht="15" customHeight="1">
      <c r="B555" s="39"/>
      <c r="C555" s="88"/>
      <c r="D555" s="38"/>
      <c r="E555" s="13"/>
      <c r="F555" s="22"/>
    </row>
    <row r="556" spans="2:6" ht="15" customHeight="1">
      <c r="B556" s="39"/>
      <c r="C556" s="88"/>
      <c r="D556" s="38"/>
      <c r="E556" s="13"/>
      <c r="F556" s="22"/>
    </row>
    <row r="557" spans="2:6" ht="15" customHeight="1">
      <c r="B557" s="39"/>
      <c r="C557" s="88"/>
      <c r="D557" s="38"/>
      <c r="E557" s="13"/>
      <c r="F557" s="22"/>
    </row>
    <row r="558" spans="2:6" ht="15" customHeight="1">
      <c r="B558" s="39"/>
      <c r="C558" s="88"/>
      <c r="D558" s="38"/>
      <c r="E558" s="13"/>
      <c r="F558" s="22"/>
    </row>
    <row r="559" spans="2:6" ht="15" customHeight="1">
      <c r="B559" s="39"/>
      <c r="C559" s="88"/>
      <c r="D559" s="38"/>
      <c r="E559" s="13"/>
      <c r="F559" s="22"/>
    </row>
    <row r="560" spans="2:6" ht="15" customHeight="1">
      <c r="B560" s="39"/>
      <c r="C560" s="88"/>
      <c r="D560" s="38"/>
      <c r="E560" s="13"/>
      <c r="F560" s="22"/>
    </row>
    <row r="561" spans="2:6" ht="15" customHeight="1">
      <c r="B561" s="39"/>
      <c r="C561" s="88"/>
      <c r="D561" s="38"/>
      <c r="E561" s="13"/>
      <c r="F561" s="22"/>
    </row>
    <row r="562" spans="2:6" ht="15" customHeight="1">
      <c r="B562" s="39"/>
      <c r="C562" s="88"/>
      <c r="D562" s="38"/>
      <c r="E562" s="13"/>
      <c r="F562" s="22"/>
    </row>
    <row r="563" spans="2:6" ht="15" customHeight="1">
      <c r="B563" s="39"/>
      <c r="C563" s="88"/>
      <c r="D563" s="38"/>
      <c r="E563" s="13"/>
      <c r="F563" s="22"/>
    </row>
    <row r="564" spans="2:6" ht="15" customHeight="1">
      <c r="B564" s="39"/>
      <c r="C564" s="88"/>
      <c r="D564" s="38"/>
      <c r="E564" s="13"/>
      <c r="F564" s="22"/>
    </row>
    <row r="565" spans="2:6" ht="15" customHeight="1">
      <c r="B565" s="39"/>
      <c r="C565" s="88"/>
      <c r="D565" s="38"/>
      <c r="E565" s="13"/>
      <c r="F565" s="22"/>
    </row>
    <row r="566" spans="2:6" ht="15" customHeight="1">
      <c r="B566" s="39"/>
      <c r="C566" s="88"/>
      <c r="D566" s="38"/>
      <c r="E566" s="13"/>
      <c r="F566" s="22"/>
    </row>
    <row r="567" spans="2:6" ht="15" customHeight="1">
      <c r="B567" s="39"/>
      <c r="C567" s="88"/>
      <c r="D567" s="38"/>
      <c r="E567" s="13"/>
      <c r="F567" s="22"/>
    </row>
    <row r="568" spans="2:6" ht="15" customHeight="1">
      <c r="B568" s="39"/>
      <c r="C568" s="88"/>
      <c r="D568" s="38"/>
      <c r="E568" s="13"/>
      <c r="F568" s="22"/>
    </row>
    <row r="569" spans="2:6" ht="15" customHeight="1">
      <c r="B569" s="39"/>
      <c r="C569" s="88"/>
      <c r="D569" s="38"/>
      <c r="E569" s="13"/>
      <c r="F569" s="22"/>
    </row>
    <row r="570" spans="2:6" ht="15" customHeight="1">
      <c r="B570" s="39"/>
      <c r="C570" s="88"/>
      <c r="D570" s="38"/>
      <c r="E570" s="13"/>
      <c r="F570" s="22"/>
    </row>
    <row r="571" spans="2:6" ht="15" customHeight="1">
      <c r="B571" s="39"/>
      <c r="C571" s="88"/>
      <c r="D571" s="38"/>
      <c r="E571" s="13"/>
      <c r="F571" s="22"/>
    </row>
    <row r="572" spans="2:6" ht="15" customHeight="1">
      <c r="B572" s="39"/>
      <c r="C572" s="88"/>
      <c r="D572" s="38"/>
      <c r="E572" s="13"/>
      <c r="F572" s="22"/>
    </row>
    <row r="573" spans="2:6" ht="15" customHeight="1">
      <c r="B573" s="39"/>
      <c r="C573" s="88"/>
      <c r="D573" s="38"/>
      <c r="E573" s="13"/>
      <c r="F573" s="22"/>
    </row>
    <row r="574" spans="2:6" ht="15" customHeight="1">
      <c r="B574" s="39"/>
      <c r="C574" s="88"/>
      <c r="D574" s="38"/>
      <c r="E574" s="13"/>
      <c r="F574" s="22"/>
    </row>
    <row r="575" spans="2:6" ht="15" customHeight="1">
      <c r="B575" s="39"/>
      <c r="C575" s="88"/>
      <c r="D575" s="38"/>
      <c r="E575" s="13"/>
      <c r="F575" s="22"/>
    </row>
    <row r="576" spans="2:6" ht="15" customHeight="1">
      <c r="B576" s="39"/>
      <c r="C576" s="88"/>
      <c r="D576" s="38"/>
      <c r="E576" s="13"/>
      <c r="F576" s="22"/>
    </row>
    <row r="577" spans="2:6" ht="15" customHeight="1">
      <c r="B577" s="39"/>
      <c r="C577" s="88"/>
      <c r="D577" s="38"/>
      <c r="E577" s="13"/>
      <c r="F577" s="22"/>
    </row>
    <row r="578" spans="2:6" ht="15" customHeight="1">
      <c r="B578" s="39"/>
      <c r="C578" s="88"/>
      <c r="D578" s="38"/>
      <c r="E578" s="13"/>
      <c r="F578" s="22"/>
    </row>
    <row r="579" spans="2:6" ht="15" customHeight="1">
      <c r="B579" s="39"/>
      <c r="C579" s="88"/>
      <c r="D579" s="38"/>
      <c r="E579" s="13"/>
      <c r="F579" s="22"/>
    </row>
    <row r="580" spans="2:6" ht="15" customHeight="1">
      <c r="B580" s="39"/>
      <c r="C580" s="88"/>
      <c r="D580" s="38"/>
      <c r="E580" s="13"/>
      <c r="F580" s="22"/>
    </row>
    <row r="581" spans="2:6" ht="15" customHeight="1">
      <c r="B581" s="39"/>
      <c r="C581" s="88"/>
      <c r="D581" s="38"/>
      <c r="E581" s="13"/>
      <c r="F581" s="22"/>
    </row>
    <row r="582" spans="2:6" ht="15" customHeight="1">
      <c r="B582" s="39"/>
      <c r="C582" s="88"/>
      <c r="D582" s="38"/>
      <c r="E582" s="13"/>
      <c r="F582" s="22"/>
    </row>
    <row r="583" spans="2:6" ht="15" customHeight="1">
      <c r="B583" s="39"/>
      <c r="C583" s="88"/>
      <c r="D583" s="38"/>
      <c r="E583" s="13"/>
      <c r="F583" s="22"/>
    </row>
    <row r="584" spans="2:6" ht="15" customHeight="1">
      <c r="B584" s="39"/>
      <c r="C584" s="88"/>
      <c r="D584" s="38"/>
      <c r="E584" s="13"/>
      <c r="F584" s="22"/>
    </row>
    <row r="585" spans="2:6" ht="15" customHeight="1">
      <c r="B585" s="39"/>
      <c r="C585" s="88"/>
      <c r="D585" s="38"/>
      <c r="E585" s="13"/>
      <c r="F585" s="22"/>
    </row>
    <row r="586" spans="2:6" ht="15" customHeight="1">
      <c r="B586" s="39"/>
      <c r="C586" s="88"/>
      <c r="D586" s="38"/>
      <c r="E586" s="13"/>
      <c r="F586" s="22"/>
    </row>
    <row r="587" spans="2:6" ht="15" customHeight="1">
      <c r="B587" s="39"/>
      <c r="C587" s="88"/>
      <c r="D587" s="38"/>
      <c r="E587" s="13"/>
      <c r="F587" s="22"/>
    </row>
    <row r="588" spans="2:6" ht="15" customHeight="1">
      <c r="B588" s="39"/>
      <c r="C588" s="88"/>
      <c r="D588" s="38"/>
      <c r="E588" s="13"/>
      <c r="F588" s="22"/>
    </row>
    <row r="589" spans="2:6" ht="15" customHeight="1">
      <c r="B589" s="39"/>
      <c r="C589" s="88"/>
      <c r="D589" s="38"/>
      <c r="E589" s="13"/>
      <c r="F589" s="22"/>
    </row>
    <row r="590" spans="2:6" ht="15" customHeight="1">
      <c r="B590" s="39"/>
      <c r="C590" s="88"/>
      <c r="D590" s="38"/>
      <c r="E590" s="13"/>
      <c r="F590" s="22"/>
    </row>
    <row r="591" spans="2:6" ht="15" customHeight="1">
      <c r="B591" s="39"/>
      <c r="C591" s="88"/>
      <c r="D591" s="38"/>
      <c r="E591" s="13"/>
      <c r="F591" s="22"/>
    </row>
    <row r="592" spans="2:6" ht="15" customHeight="1">
      <c r="B592" s="39"/>
      <c r="C592" s="88"/>
      <c r="D592" s="38"/>
      <c r="E592" s="13"/>
      <c r="F592" s="22"/>
    </row>
    <row r="593" spans="2:6" ht="15" customHeight="1">
      <c r="B593" s="39"/>
      <c r="C593" s="88"/>
      <c r="D593" s="38"/>
      <c r="E593" s="13"/>
      <c r="F593" s="22"/>
    </row>
    <row r="594" spans="2:6" ht="15" customHeight="1">
      <c r="B594" s="39"/>
      <c r="C594" s="88"/>
      <c r="D594" s="38"/>
      <c r="E594" s="13"/>
      <c r="F594" s="22"/>
    </row>
    <row r="595" spans="2:6" ht="15" customHeight="1">
      <c r="B595" s="39"/>
      <c r="C595" s="88"/>
      <c r="D595" s="38"/>
      <c r="E595" s="13"/>
      <c r="F595" s="22"/>
    </row>
    <row r="596" spans="2:6" ht="15" customHeight="1">
      <c r="B596" s="39"/>
      <c r="C596" s="88"/>
      <c r="D596" s="38"/>
      <c r="E596" s="13"/>
      <c r="F596" s="22"/>
    </row>
    <row r="597" spans="2:6" ht="15" customHeight="1">
      <c r="B597" s="39"/>
      <c r="C597" s="88"/>
      <c r="D597" s="38"/>
      <c r="E597" s="13"/>
      <c r="F597" s="22"/>
    </row>
    <row r="598" spans="2:6" ht="15" customHeight="1">
      <c r="B598" s="39"/>
      <c r="C598" s="88"/>
      <c r="D598" s="38"/>
      <c r="E598" s="13"/>
      <c r="F598" s="22"/>
    </row>
    <row r="599" spans="2:6" ht="15" customHeight="1">
      <c r="B599" s="39"/>
      <c r="C599" s="88"/>
      <c r="D599" s="38"/>
      <c r="E599" s="13"/>
      <c r="F599" s="22"/>
    </row>
    <row r="600" spans="2:6" ht="15" customHeight="1">
      <c r="B600" s="39"/>
      <c r="C600" s="88"/>
      <c r="D600" s="38"/>
      <c r="E600" s="13"/>
      <c r="F600" s="22"/>
    </row>
    <row r="601" spans="2:6" ht="15" customHeight="1">
      <c r="B601" s="39"/>
      <c r="C601" s="88"/>
      <c r="D601" s="38"/>
      <c r="E601" s="13"/>
      <c r="F601" s="22"/>
    </row>
    <row r="602" spans="2:6" ht="15" customHeight="1">
      <c r="B602" s="39"/>
      <c r="C602" s="88"/>
      <c r="D602" s="38"/>
      <c r="E602" s="13"/>
      <c r="F602" s="22"/>
    </row>
    <row r="603" spans="2:6" ht="15" customHeight="1">
      <c r="B603" s="39"/>
      <c r="C603" s="88"/>
      <c r="D603" s="38"/>
      <c r="E603" s="13"/>
      <c r="F603" s="22"/>
    </row>
    <row r="604" spans="2:6" ht="15" customHeight="1">
      <c r="B604" s="39"/>
      <c r="C604" s="88"/>
      <c r="D604" s="38"/>
      <c r="E604" s="13"/>
      <c r="F604" s="22"/>
    </row>
    <row r="605" spans="2:6" ht="15" customHeight="1">
      <c r="B605" s="39"/>
      <c r="C605" s="88"/>
      <c r="D605" s="38"/>
      <c r="E605" s="13"/>
      <c r="F605" s="22"/>
    </row>
    <row r="606" spans="2:6" ht="15" customHeight="1">
      <c r="B606" s="39"/>
      <c r="C606" s="88"/>
      <c r="D606" s="38"/>
      <c r="E606" s="13"/>
      <c r="F606" s="22"/>
    </row>
    <row r="607" spans="2:6" ht="15" customHeight="1">
      <c r="B607" s="39"/>
      <c r="C607" s="88"/>
      <c r="D607" s="38"/>
      <c r="E607" s="13"/>
      <c r="F607" s="22"/>
    </row>
    <row r="608" spans="2:6" ht="15" customHeight="1">
      <c r="B608" s="39"/>
      <c r="C608" s="88"/>
      <c r="D608" s="38"/>
      <c r="E608" s="13"/>
      <c r="F608" s="22"/>
    </row>
    <row r="609" spans="2:6" ht="15" customHeight="1">
      <c r="B609" s="39"/>
      <c r="C609" s="88"/>
      <c r="D609" s="38"/>
      <c r="E609" s="13"/>
      <c r="F609" s="22"/>
    </row>
    <row r="610" spans="2:6" ht="15" customHeight="1">
      <c r="B610" s="39"/>
      <c r="C610" s="88"/>
      <c r="D610" s="38"/>
      <c r="E610" s="13"/>
      <c r="F610" s="22"/>
    </row>
    <row r="611" spans="2:6" ht="15" customHeight="1">
      <c r="B611" s="39"/>
      <c r="C611" s="88"/>
      <c r="D611" s="38"/>
      <c r="E611" s="13"/>
      <c r="F611" s="22"/>
    </row>
    <row r="612" spans="2:6" ht="15" customHeight="1">
      <c r="B612" s="39"/>
      <c r="C612" s="88"/>
      <c r="D612" s="38"/>
      <c r="E612" s="13"/>
      <c r="F612" s="22"/>
    </row>
    <row r="613" spans="2:6" ht="15" customHeight="1">
      <c r="B613" s="39"/>
      <c r="C613" s="88"/>
      <c r="D613" s="38"/>
      <c r="E613" s="13"/>
      <c r="F613" s="22"/>
    </row>
    <row r="614" spans="2:6" ht="15" customHeight="1">
      <c r="B614" s="39"/>
      <c r="C614" s="88"/>
      <c r="D614" s="38"/>
      <c r="E614" s="13"/>
      <c r="F614" s="22"/>
    </row>
    <row r="615" spans="2:6" ht="15" customHeight="1">
      <c r="B615" s="39"/>
      <c r="C615" s="88"/>
      <c r="D615" s="38"/>
      <c r="E615" s="13"/>
      <c r="F615" s="22"/>
    </row>
    <row r="616" spans="2:6" ht="15" customHeight="1">
      <c r="B616" s="39"/>
      <c r="C616" s="88"/>
      <c r="D616" s="38"/>
      <c r="E616" s="13"/>
      <c r="F616" s="22"/>
    </row>
    <row r="617" spans="2:6" ht="15" customHeight="1">
      <c r="B617" s="39"/>
      <c r="C617" s="88"/>
      <c r="D617" s="38"/>
      <c r="E617" s="13"/>
      <c r="F617" s="22"/>
    </row>
    <row r="618" spans="2:6" ht="15" customHeight="1">
      <c r="B618" s="39"/>
      <c r="C618" s="88"/>
      <c r="D618" s="38"/>
      <c r="E618" s="13"/>
      <c r="F618" s="22"/>
    </row>
    <row r="619" spans="2:6" ht="15" customHeight="1">
      <c r="B619" s="39"/>
      <c r="C619" s="88"/>
      <c r="D619" s="38"/>
      <c r="E619" s="13"/>
      <c r="F619" s="22"/>
    </row>
    <row r="620" spans="2:6" ht="15" customHeight="1">
      <c r="B620" s="39"/>
      <c r="C620" s="88"/>
      <c r="D620" s="38"/>
      <c r="E620" s="13"/>
      <c r="F620" s="22"/>
    </row>
    <row r="621" spans="2:6" ht="15" customHeight="1">
      <c r="B621" s="39"/>
      <c r="C621" s="88"/>
      <c r="D621" s="38"/>
      <c r="E621" s="13"/>
      <c r="F621" s="22"/>
    </row>
    <row r="622" spans="2:6" ht="15" customHeight="1">
      <c r="B622" s="39"/>
      <c r="C622" s="88"/>
      <c r="D622" s="38"/>
      <c r="E622" s="13"/>
      <c r="F622" s="22"/>
    </row>
    <row r="623" spans="2:6" ht="15" customHeight="1">
      <c r="B623" s="39"/>
      <c r="C623" s="88"/>
      <c r="D623" s="38"/>
      <c r="E623" s="13"/>
      <c r="F623" s="22"/>
    </row>
    <row r="624" spans="2:6" ht="15" customHeight="1">
      <c r="B624" s="39"/>
      <c r="C624" s="88"/>
      <c r="D624" s="38"/>
      <c r="E624" s="13"/>
      <c r="F624" s="22"/>
    </row>
    <row r="625" spans="2:6" ht="15" customHeight="1">
      <c r="B625" s="39"/>
      <c r="C625" s="88"/>
      <c r="D625" s="38"/>
      <c r="E625" s="13"/>
      <c r="F625" s="22"/>
    </row>
    <row r="626" spans="2:6" ht="15" customHeight="1">
      <c r="B626" s="39"/>
      <c r="C626" s="88"/>
      <c r="D626" s="38"/>
      <c r="E626" s="13"/>
      <c r="F626" s="22"/>
    </row>
    <row r="627" spans="2:6" ht="15" customHeight="1">
      <c r="B627" s="39"/>
      <c r="C627" s="88"/>
      <c r="D627" s="38"/>
      <c r="E627" s="13"/>
      <c r="F627" s="22"/>
    </row>
    <row r="628" spans="2:6" ht="15" customHeight="1">
      <c r="B628" s="39"/>
      <c r="C628" s="88"/>
      <c r="D628" s="38"/>
      <c r="E628" s="13"/>
      <c r="F628" s="22"/>
    </row>
    <row r="629" spans="2:6" ht="15" customHeight="1">
      <c r="B629" s="39"/>
      <c r="C629" s="88"/>
      <c r="D629" s="38"/>
      <c r="E629" s="13"/>
      <c r="F629" s="22"/>
    </row>
    <row r="630" spans="2:6" ht="15" customHeight="1">
      <c r="B630" s="39"/>
      <c r="C630" s="88"/>
      <c r="D630" s="38"/>
      <c r="E630" s="13"/>
      <c r="F630" s="22"/>
    </row>
    <row r="631" spans="2:6" ht="15" customHeight="1">
      <c r="B631" s="39"/>
      <c r="C631" s="88"/>
      <c r="D631" s="38"/>
      <c r="E631" s="13"/>
      <c r="F631" s="22"/>
    </row>
    <row r="632" spans="2:6" ht="15" customHeight="1">
      <c r="B632" s="39"/>
      <c r="C632" s="88"/>
      <c r="D632" s="38"/>
      <c r="E632" s="13"/>
      <c r="F632" s="22"/>
    </row>
    <row r="633" spans="2:6" ht="15" customHeight="1">
      <c r="B633" s="39"/>
      <c r="C633" s="88"/>
      <c r="D633" s="38"/>
      <c r="E633" s="13"/>
      <c r="F633" s="22"/>
    </row>
    <row r="634" spans="2:6" ht="15" customHeight="1">
      <c r="B634" s="39"/>
      <c r="C634" s="88"/>
      <c r="D634" s="38"/>
      <c r="E634" s="13"/>
      <c r="F634" s="22"/>
    </row>
    <row r="635" spans="2:6" ht="15" customHeight="1">
      <c r="B635" s="39"/>
      <c r="C635" s="88"/>
      <c r="D635" s="38"/>
      <c r="E635" s="13"/>
      <c r="F635" s="22"/>
    </row>
    <row r="636" spans="2:6" ht="15" customHeight="1">
      <c r="B636" s="39"/>
      <c r="C636" s="88"/>
      <c r="D636" s="38"/>
      <c r="E636" s="13"/>
      <c r="F636" s="22"/>
    </row>
    <row r="637" spans="2:6" ht="15" customHeight="1">
      <c r="B637" s="39"/>
      <c r="C637" s="88"/>
      <c r="D637" s="38"/>
      <c r="E637" s="13"/>
      <c r="F637" s="22"/>
    </row>
    <row r="638" spans="2:6" ht="15" customHeight="1">
      <c r="B638" s="39"/>
      <c r="C638" s="88"/>
      <c r="D638" s="38"/>
      <c r="E638" s="13"/>
      <c r="F638" s="22"/>
    </row>
    <row r="639" spans="2:6" ht="15" customHeight="1">
      <c r="B639" s="39"/>
      <c r="C639" s="88"/>
      <c r="D639" s="38"/>
      <c r="E639" s="13"/>
      <c r="F639" s="22"/>
    </row>
    <row r="640" spans="2:6" ht="15" customHeight="1">
      <c r="B640" s="39"/>
      <c r="C640" s="88"/>
      <c r="D640" s="38"/>
      <c r="E640" s="13"/>
      <c r="F640" s="22"/>
    </row>
    <row r="641" spans="2:6" ht="15" customHeight="1">
      <c r="B641" s="39"/>
      <c r="C641" s="88"/>
      <c r="D641" s="38"/>
      <c r="E641" s="13"/>
      <c r="F641" s="22"/>
    </row>
    <row r="642" spans="2:6" ht="15" customHeight="1">
      <c r="B642" s="39"/>
      <c r="C642" s="88"/>
      <c r="D642" s="38"/>
      <c r="E642" s="13"/>
      <c r="F642" s="22"/>
    </row>
    <row r="643" spans="2:6" ht="15" customHeight="1">
      <c r="B643" s="39"/>
      <c r="C643" s="88"/>
      <c r="D643" s="38"/>
      <c r="E643" s="13"/>
      <c r="F643" s="22"/>
    </row>
    <row r="644" spans="2:6" ht="15" customHeight="1">
      <c r="B644" s="39"/>
      <c r="C644" s="88"/>
      <c r="D644" s="38"/>
      <c r="E644" s="13"/>
      <c r="F644" s="22"/>
    </row>
    <row r="645" spans="2:6" ht="15" customHeight="1">
      <c r="B645" s="39"/>
      <c r="C645" s="88"/>
      <c r="D645" s="38"/>
      <c r="E645" s="13"/>
      <c r="F645" s="22"/>
    </row>
    <row r="646" spans="2:6" ht="15" customHeight="1">
      <c r="B646" s="39"/>
      <c r="C646" s="88"/>
      <c r="D646" s="38"/>
      <c r="E646" s="13"/>
      <c r="F646" s="22"/>
    </row>
    <row r="647" spans="2:6" ht="15" customHeight="1">
      <c r="B647" s="39"/>
      <c r="C647" s="88"/>
      <c r="D647" s="38"/>
      <c r="E647" s="13"/>
      <c r="F647" s="22"/>
    </row>
    <row r="648" spans="2:6" ht="15" customHeight="1">
      <c r="B648" s="39"/>
      <c r="C648" s="88"/>
      <c r="D648" s="38"/>
      <c r="E648" s="13"/>
      <c r="F648" s="22"/>
    </row>
    <row r="649" spans="2:6" ht="15" customHeight="1">
      <c r="B649" s="39"/>
      <c r="C649" s="88"/>
      <c r="D649" s="38"/>
      <c r="E649" s="13"/>
      <c r="F649" s="22"/>
    </row>
    <row r="650" spans="2:6" ht="15" customHeight="1">
      <c r="B650" s="39"/>
      <c r="C650" s="88"/>
      <c r="D650" s="38"/>
      <c r="E650" s="13"/>
      <c r="F650" s="22"/>
    </row>
    <row r="651" spans="2:6" ht="15" customHeight="1">
      <c r="B651" s="39"/>
      <c r="C651" s="88"/>
      <c r="D651" s="38"/>
      <c r="E651" s="13"/>
      <c r="F651" s="22"/>
    </row>
    <row r="652" spans="2:6" ht="15" customHeight="1">
      <c r="B652" s="39"/>
      <c r="C652" s="88"/>
      <c r="D652" s="38"/>
      <c r="E652" s="13"/>
      <c r="F652" s="22"/>
    </row>
    <row r="653" spans="2:6" ht="15" customHeight="1">
      <c r="B653" s="39"/>
      <c r="C653" s="88"/>
      <c r="D653" s="38"/>
      <c r="E653" s="13"/>
      <c r="F653" s="22"/>
    </row>
    <row r="654" spans="2:6" ht="15" customHeight="1">
      <c r="B654" s="39"/>
      <c r="C654" s="88"/>
      <c r="D654" s="38"/>
      <c r="E654" s="13"/>
      <c r="F654" s="22"/>
    </row>
    <row r="655" spans="2:6" ht="15" customHeight="1">
      <c r="B655" s="39"/>
      <c r="C655" s="88"/>
      <c r="D655" s="38"/>
      <c r="E655" s="13"/>
      <c r="F655" s="22"/>
    </row>
    <row r="656" spans="2:6" ht="15" customHeight="1">
      <c r="B656" s="39"/>
      <c r="C656" s="88"/>
      <c r="D656" s="38"/>
      <c r="E656" s="13"/>
      <c r="F656" s="22"/>
    </row>
    <row r="657" spans="2:6" ht="15" customHeight="1">
      <c r="B657" s="39"/>
      <c r="C657" s="88"/>
      <c r="D657" s="38"/>
      <c r="E657" s="13"/>
      <c r="F657" s="22"/>
    </row>
    <row r="658" spans="2:6" ht="15" customHeight="1">
      <c r="B658" s="39"/>
      <c r="C658" s="88"/>
      <c r="D658" s="38"/>
      <c r="E658" s="13"/>
      <c r="F658" s="22"/>
    </row>
    <row r="659" spans="2:6" ht="15" customHeight="1">
      <c r="B659" s="39"/>
      <c r="C659" s="88"/>
      <c r="D659" s="38"/>
      <c r="E659" s="13"/>
      <c r="F659" s="22"/>
    </row>
    <row r="660" spans="2:6" ht="15" customHeight="1">
      <c r="B660" s="39"/>
      <c r="C660" s="88"/>
      <c r="D660" s="38"/>
      <c r="E660" s="13"/>
      <c r="F660" s="22"/>
    </row>
    <row r="661" spans="2:6" ht="15" customHeight="1">
      <c r="B661" s="39"/>
      <c r="C661" s="88"/>
      <c r="D661" s="38"/>
      <c r="E661" s="13"/>
      <c r="F661" s="22"/>
    </row>
    <row r="662" spans="2:6" ht="15" customHeight="1">
      <c r="B662" s="39"/>
      <c r="C662" s="88"/>
      <c r="D662" s="38"/>
      <c r="E662" s="13"/>
      <c r="F662" s="22"/>
    </row>
    <row r="663" spans="2:6" ht="15" customHeight="1">
      <c r="B663" s="39"/>
      <c r="C663" s="88"/>
      <c r="D663" s="38"/>
      <c r="E663" s="13"/>
      <c r="F663" s="22"/>
    </row>
    <row r="664" spans="2:6" ht="15" customHeight="1">
      <c r="B664" s="39"/>
      <c r="C664" s="88"/>
      <c r="D664" s="38"/>
      <c r="E664" s="13"/>
      <c r="F664" s="22"/>
    </row>
    <row r="665" spans="2:6" ht="15" customHeight="1">
      <c r="B665" s="39"/>
      <c r="C665" s="88"/>
      <c r="D665" s="38"/>
      <c r="E665" s="13"/>
      <c r="F665" s="22"/>
    </row>
    <row r="666" spans="2:6" ht="15" customHeight="1">
      <c r="B666" s="39"/>
      <c r="C666" s="88"/>
      <c r="D666" s="38"/>
      <c r="E666" s="13"/>
      <c r="F666" s="22"/>
    </row>
    <row r="667" spans="2:6" ht="15" customHeight="1">
      <c r="B667" s="39"/>
      <c r="C667" s="88"/>
      <c r="D667" s="38"/>
      <c r="E667" s="13"/>
      <c r="F667" s="22"/>
    </row>
    <row r="668" spans="2:6" ht="15" customHeight="1">
      <c r="B668" s="39"/>
      <c r="C668" s="88"/>
      <c r="D668" s="38"/>
      <c r="E668" s="13"/>
      <c r="F668" s="22"/>
    </row>
    <row r="669" spans="2:6" ht="15" customHeight="1">
      <c r="B669" s="39"/>
      <c r="C669" s="88"/>
      <c r="D669" s="38"/>
      <c r="E669" s="13"/>
      <c r="F669" s="22"/>
    </row>
    <row r="670" spans="2:6" ht="15" customHeight="1">
      <c r="B670" s="39"/>
      <c r="C670" s="88"/>
      <c r="D670" s="38"/>
      <c r="E670" s="13"/>
      <c r="F670" s="22"/>
    </row>
    <row r="671" spans="2:6" ht="15" customHeight="1">
      <c r="B671" s="39"/>
      <c r="C671" s="88"/>
      <c r="D671" s="38"/>
      <c r="E671" s="13"/>
      <c r="F671" s="22"/>
    </row>
    <row r="672" spans="2:6" ht="15" customHeight="1">
      <c r="B672" s="39"/>
      <c r="C672" s="88"/>
      <c r="D672" s="38"/>
      <c r="E672" s="13"/>
      <c r="F672" s="22"/>
    </row>
    <row r="673" spans="2:6" ht="15" customHeight="1">
      <c r="B673" s="39"/>
      <c r="C673" s="88"/>
      <c r="D673" s="38"/>
      <c r="E673" s="13"/>
      <c r="F673" s="22"/>
    </row>
    <row r="674" spans="2:6" ht="15" customHeight="1">
      <c r="B674" s="39"/>
      <c r="C674" s="88"/>
      <c r="D674" s="38"/>
      <c r="E674" s="13"/>
      <c r="F674" s="22"/>
    </row>
    <row r="675" spans="2:6" ht="15" customHeight="1">
      <c r="B675" s="39"/>
      <c r="C675" s="88"/>
      <c r="D675" s="38"/>
      <c r="E675" s="13"/>
      <c r="F675" s="22"/>
    </row>
    <row r="676" spans="2:6" ht="15" customHeight="1">
      <c r="B676" s="39"/>
      <c r="C676" s="88"/>
      <c r="D676" s="38"/>
      <c r="E676" s="13"/>
      <c r="F676" s="22"/>
    </row>
    <row r="677" spans="2:6" ht="15" customHeight="1">
      <c r="B677" s="39"/>
      <c r="C677" s="88"/>
      <c r="D677" s="38"/>
      <c r="E677" s="13"/>
      <c r="F677" s="22"/>
    </row>
    <row r="678" spans="2:6" ht="15" customHeight="1">
      <c r="B678" s="39"/>
      <c r="C678" s="88"/>
      <c r="D678" s="38"/>
      <c r="E678" s="13"/>
      <c r="F678" s="22"/>
    </row>
    <row r="679" spans="2:6" ht="15" customHeight="1">
      <c r="B679" s="39"/>
      <c r="C679" s="88"/>
      <c r="D679" s="38"/>
      <c r="E679" s="13"/>
      <c r="F679" s="22"/>
    </row>
    <row r="680" spans="2:6" ht="15" customHeight="1">
      <c r="B680" s="39"/>
      <c r="C680" s="88"/>
      <c r="D680" s="38"/>
      <c r="E680" s="13"/>
      <c r="F680" s="22"/>
    </row>
    <row r="681" spans="2:6" ht="15" customHeight="1">
      <c r="B681" s="39"/>
      <c r="C681" s="88"/>
      <c r="D681" s="38"/>
      <c r="E681" s="13"/>
      <c r="F681" s="22"/>
    </row>
    <row r="682" spans="2:6" ht="15" customHeight="1">
      <c r="B682" s="39"/>
      <c r="C682" s="88"/>
      <c r="D682" s="38"/>
      <c r="E682" s="13"/>
      <c r="F682" s="22"/>
    </row>
    <row r="683" spans="2:6" ht="15" customHeight="1">
      <c r="B683" s="39"/>
      <c r="C683" s="88"/>
      <c r="D683" s="38"/>
      <c r="E683" s="13"/>
      <c r="F683" s="22"/>
    </row>
    <row r="684" spans="2:6" ht="15" customHeight="1">
      <c r="B684" s="39"/>
      <c r="C684" s="88"/>
      <c r="D684" s="38"/>
      <c r="E684" s="13"/>
      <c r="F684" s="22"/>
    </row>
    <row r="685" spans="2:6" ht="15" customHeight="1">
      <c r="B685" s="39"/>
      <c r="C685" s="88"/>
      <c r="D685" s="38"/>
      <c r="E685" s="13"/>
      <c r="F685" s="22"/>
    </row>
    <row r="686" spans="2:6" ht="15" customHeight="1">
      <c r="B686" s="39"/>
      <c r="C686" s="88"/>
      <c r="D686" s="38"/>
      <c r="E686" s="13"/>
      <c r="F686" s="22"/>
    </row>
    <row r="687" spans="2:6" ht="15" customHeight="1">
      <c r="B687" s="39"/>
      <c r="C687" s="88"/>
      <c r="D687" s="38"/>
      <c r="E687" s="13"/>
      <c r="F687" s="22"/>
    </row>
    <row r="688" spans="2:6" ht="15" customHeight="1">
      <c r="B688" s="39"/>
      <c r="C688" s="88"/>
      <c r="D688" s="38"/>
      <c r="E688" s="13"/>
      <c r="F688" s="22"/>
    </row>
    <row r="689" spans="2:6" ht="15" customHeight="1">
      <c r="B689" s="39"/>
      <c r="C689" s="88"/>
      <c r="D689" s="38"/>
      <c r="E689" s="13"/>
      <c r="F689" s="22"/>
    </row>
    <row r="690" spans="2:6" ht="15" customHeight="1">
      <c r="B690" s="39"/>
      <c r="C690" s="88"/>
      <c r="D690" s="38"/>
      <c r="E690" s="13"/>
      <c r="F690" s="22"/>
    </row>
    <row r="691" spans="2:6" ht="15" customHeight="1">
      <c r="B691" s="39"/>
      <c r="C691" s="88"/>
      <c r="D691" s="38"/>
      <c r="E691" s="13"/>
      <c r="F691" s="22"/>
    </row>
    <row r="692" spans="2:6" ht="15" customHeight="1">
      <c r="B692" s="39"/>
      <c r="C692" s="88"/>
      <c r="D692" s="38"/>
      <c r="E692" s="13"/>
      <c r="F692" s="22"/>
    </row>
    <row r="693" spans="2:6" ht="15" customHeight="1">
      <c r="B693" s="39"/>
      <c r="C693" s="88"/>
      <c r="D693" s="38"/>
      <c r="E693" s="13"/>
      <c r="F693" s="22"/>
    </row>
    <row r="694" spans="2:6" ht="15" customHeight="1">
      <c r="B694" s="39"/>
      <c r="C694" s="88"/>
      <c r="D694" s="38"/>
      <c r="E694" s="13"/>
      <c r="F694" s="22"/>
    </row>
    <row r="695" spans="2:6" ht="15" customHeight="1">
      <c r="B695" s="39"/>
      <c r="C695" s="88"/>
      <c r="D695" s="38"/>
      <c r="E695" s="13"/>
      <c r="F695" s="22"/>
    </row>
    <row r="696" spans="2:6" ht="15" customHeight="1">
      <c r="B696" s="39"/>
      <c r="C696" s="88"/>
      <c r="D696" s="38"/>
      <c r="E696" s="13"/>
      <c r="F696" s="22"/>
    </row>
    <row r="697" spans="2:6" ht="15" customHeight="1">
      <c r="B697" s="39"/>
      <c r="C697" s="88"/>
      <c r="D697" s="38"/>
      <c r="E697" s="13"/>
      <c r="F697" s="22"/>
    </row>
    <row r="698" spans="2:6" ht="15" customHeight="1">
      <c r="B698" s="39"/>
      <c r="C698" s="88"/>
      <c r="D698" s="38"/>
      <c r="E698" s="13"/>
      <c r="F698" s="22"/>
    </row>
    <row r="699" spans="2:6" ht="15" customHeight="1">
      <c r="B699" s="39"/>
      <c r="C699" s="88"/>
      <c r="D699" s="38"/>
      <c r="E699" s="13"/>
      <c r="F699" s="22"/>
    </row>
    <row r="700" spans="2:6" ht="15" customHeight="1">
      <c r="B700" s="39"/>
      <c r="C700" s="88"/>
      <c r="D700" s="38"/>
      <c r="E700" s="13"/>
      <c r="F700" s="22"/>
    </row>
    <row r="701" spans="2:6" ht="15" customHeight="1">
      <c r="B701" s="39"/>
      <c r="C701" s="88"/>
      <c r="D701" s="38"/>
      <c r="E701" s="13"/>
      <c r="F701" s="22"/>
    </row>
    <row r="702" spans="2:6" ht="15" customHeight="1">
      <c r="B702" s="39"/>
      <c r="C702" s="88"/>
      <c r="D702" s="38"/>
      <c r="E702" s="13"/>
      <c r="F702" s="22"/>
    </row>
    <row r="703" spans="2:6" ht="15" customHeight="1">
      <c r="B703" s="39"/>
      <c r="C703" s="88"/>
      <c r="D703" s="38"/>
      <c r="E703" s="13"/>
      <c r="F703" s="22"/>
    </row>
    <row r="704" spans="2:6" ht="15" customHeight="1">
      <c r="B704" s="39"/>
      <c r="C704" s="88"/>
      <c r="D704" s="38"/>
      <c r="E704" s="13"/>
      <c r="F704" s="22"/>
    </row>
    <row r="705" spans="2:6" ht="15" customHeight="1">
      <c r="B705" s="39"/>
      <c r="C705" s="88"/>
      <c r="D705" s="38"/>
      <c r="E705" s="13"/>
      <c r="F705" s="22"/>
    </row>
    <row r="706" spans="2:6" ht="15" customHeight="1">
      <c r="B706" s="39"/>
      <c r="C706" s="88"/>
      <c r="D706" s="38"/>
      <c r="E706" s="13"/>
      <c r="F706" s="22"/>
    </row>
    <row r="707" spans="2:6" ht="15" customHeight="1">
      <c r="B707" s="39"/>
      <c r="C707" s="88"/>
      <c r="D707" s="38"/>
      <c r="E707" s="13"/>
      <c r="F707" s="22"/>
    </row>
    <row r="708" spans="2:6" ht="15" customHeight="1">
      <c r="B708" s="39"/>
      <c r="C708" s="88"/>
      <c r="D708" s="38"/>
      <c r="E708" s="13"/>
      <c r="F708" s="22"/>
    </row>
    <row r="709" spans="2:6" ht="15" customHeight="1">
      <c r="B709" s="39"/>
      <c r="C709" s="88"/>
      <c r="D709" s="38"/>
      <c r="E709" s="13"/>
      <c r="F709" s="22"/>
    </row>
    <row r="710" spans="2:6" ht="15" customHeight="1">
      <c r="B710" s="39"/>
      <c r="C710" s="88"/>
      <c r="D710" s="38"/>
      <c r="E710" s="13"/>
      <c r="F710" s="22"/>
    </row>
    <row r="711" spans="2:6" ht="15" customHeight="1">
      <c r="B711" s="39"/>
      <c r="C711" s="88"/>
      <c r="D711" s="38"/>
      <c r="E711" s="13"/>
      <c r="F711" s="22"/>
    </row>
    <row r="712" spans="2:6" ht="15" customHeight="1">
      <c r="B712" s="39"/>
      <c r="C712" s="88"/>
      <c r="D712" s="38"/>
      <c r="E712" s="13"/>
      <c r="F712" s="22"/>
    </row>
    <row r="713" spans="2:6" ht="15" customHeight="1">
      <c r="B713" s="39"/>
      <c r="C713" s="88"/>
      <c r="D713" s="38"/>
      <c r="E713" s="13"/>
      <c r="F713" s="22"/>
    </row>
    <row r="714" spans="2:6" ht="15" customHeight="1">
      <c r="B714" s="39"/>
      <c r="C714" s="88"/>
      <c r="D714" s="38"/>
      <c r="E714" s="13"/>
      <c r="F714" s="22"/>
    </row>
    <row r="715" spans="2:6" ht="15" customHeight="1">
      <c r="B715" s="39"/>
      <c r="C715" s="88"/>
      <c r="D715" s="38"/>
      <c r="E715" s="13"/>
      <c r="F715" s="22"/>
    </row>
    <row r="716" spans="2:6" ht="15" customHeight="1">
      <c r="B716" s="39"/>
      <c r="C716" s="88"/>
      <c r="D716" s="38"/>
      <c r="E716" s="13"/>
      <c r="F716" s="22"/>
    </row>
    <row r="717" spans="2:6" ht="15" customHeight="1">
      <c r="B717" s="39"/>
      <c r="C717" s="88"/>
      <c r="D717" s="38"/>
      <c r="E717" s="13"/>
      <c r="F717" s="22"/>
    </row>
    <row r="718" spans="2:6" ht="15" customHeight="1">
      <c r="B718" s="39"/>
      <c r="C718" s="88"/>
      <c r="D718" s="38"/>
      <c r="E718" s="13"/>
      <c r="F718" s="22"/>
    </row>
    <row r="719" spans="2:6" ht="15" customHeight="1">
      <c r="B719" s="39"/>
      <c r="C719" s="88"/>
      <c r="D719" s="38"/>
      <c r="E719" s="13"/>
      <c r="F719" s="22"/>
    </row>
    <row r="720" spans="2:6" ht="15" customHeight="1">
      <c r="B720" s="39"/>
      <c r="C720" s="88"/>
      <c r="D720" s="38"/>
      <c r="E720" s="13"/>
      <c r="F720" s="22"/>
    </row>
    <row r="721" spans="2:6" ht="15" customHeight="1">
      <c r="B721" s="39"/>
      <c r="C721" s="88"/>
      <c r="D721" s="38"/>
      <c r="E721" s="13"/>
      <c r="F721" s="22"/>
    </row>
    <row r="722" spans="2:6" ht="15" customHeight="1">
      <c r="B722" s="39"/>
      <c r="C722" s="88"/>
      <c r="D722" s="38"/>
      <c r="E722" s="13"/>
      <c r="F722" s="22"/>
    </row>
    <row r="723" spans="2:6" ht="15" customHeight="1">
      <c r="B723" s="39"/>
      <c r="C723" s="88"/>
      <c r="D723" s="38"/>
      <c r="E723" s="13"/>
      <c r="F723" s="22"/>
    </row>
    <row r="724" spans="2:6" ht="15" customHeight="1">
      <c r="B724" s="39"/>
      <c r="C724" s="88"/>
      <c r="D724" s="38"/>
      <c r="E724" s="13"/>
      <c r="F724" s="22"/>
    </row>
    <row r="725" spans="2:6" ht="15" customHeight="1">
      <c r="B725" s="39"/>
      <c r="C725" s="88"/>
      <c r="D725" s="38"/>
      <c r="E725" s="13"/>
      <c r="F725" s="22"/>
    </row>
    <row r="726" spans="2:6" ht="15" customHeight="1">
      <c r="B726" s="39"/>
      <c r="C726" s="88"/>
      <c r="D726" s="38"/>
      <c r="E726" s="13"/>
      <c r="F726" s="22"/>
    </row>
    <row r="727" spans="2:6" ht="15" customHeight="1">
      <c r="B727" s="39"/>
      <c r="C727" s="88"/>
      <c r="D727" s="38"/>
      <c r="E727" s="13"/>
      <c r="F727" s="22"/>
    </row>
    <row r="728" spans="2:6" ht="15" customHeight="1">
      <c r="B728" s="39"/>
      <c r="C728" s="88"/>
      <c r="D728" s="38"/>
      <c r="E728" s="13"/>
      <c r="F728" s="22"/>
    </row>
    <row r="729" spans="2:6" ht="15" customHeight="1">
      <c r="B729" s="39"/>
      <c r="C729" s="88"/>
      <c r="D729" s="38"/>
      <c r="E729" s="13"/>
      <c r="F729" s="22"/>
    </row>
    <row r="730" spans="2:6" ht="15" customHeight="1">
      <c r="B730" s="39"/>
      <c r="C730" s="88"/>
      <c r="D730" s="38"/>
      <c r="E730" s="13"/>
      <c r="F730" s="22"/>
    </row>
    <row r="731" spans="2:6" ht="15" customHeight="1">
      <c r="B731" s="39"/>
      <c r="C731" s="88"/>
      <c r="D731" s="38"/>
      <c r="E731" s="13"/>
      <c r="F731" s="22"/>
    </row>
    <row r="732" spans="2:6" ht="15" customHeight="1">
      <c r="B732" s="39"/>
      <c r="C732" s="88"/>
      <c r="D732" s="38"/>
      <c r="E732" s="13"/>
      <c r="F732" s="22"/>
    </row>
    <row r="733" spans="2:6" ht="15" customHeight="1">
      <c r="B733" s="39"/>
      <c r="C733" s="88"/>
      <c r="D733" s="38"/>
      <c r="E733" s="13"/>
      <c r="F733" s="22"/>
    </row>
    <row r="734" spans="2:6" ht="15" customHeight="1">
      <c r="B734" s="39"/>
      <c r="C734" s="88"/>
      <c r="D734" s="38"/>
      <c r="E734" s="13"/>
      <c r="F734" s="22"/>
    </row>
    <row r="735" spans="2:6" ht="15" customHeight="1">
      <c r="B735" s="39"/>
      <c r="C735" s="88"/>
      <c r="D735" s="38"/>
      <c r="E735" s="13"/>
      <c r="F735" s="22"/>
    </row>
    <row r="736" spans="2:6" ht="15" customHeight="1">
      <c r="B736" s="39"/>
      <c r="C736" s="88"/>
      <c r="D736" s="38"/>
      <c r="E736" s="13"/>
      <c r="F736" s="22"/>
    </row>
    <row r="737" spans="2:6" ht="15" customHeight="1">
      <c r="B737" s="39"/>
      <c r="C737" s="88"/>
      <c r="D737" s="38"/>
      <c r="E737" s="13"/>
      <c r="F737" s="22"/>
    </row>
    <row r="738" spans="2:6" ht="15" customHeight="1">
      <c r="B738" s="39"/>
      <c r="C738" s="88"/>
      <c r="D738" s="38"/>
      <c r="E738" s="13"/>
      <c r="F738" s="22"/>
    </row>
    <row r="739" spans="2:6" ht="15" customHeight="1">
      <c r="B739" s="39"/>
      <c r="C739" s="88"/>
      <c r="D739" s="38"/>
      <c r="E739" s="13"/>
      <c r="F739" s="22"/>
    </row>
    <row r="740" spans="2:6" ht="15" customHeight="1">
      <c r="B740" s="39"/>
      <c r="C740" s="88"/>
      <c r="D740" s="38"/>
      <c r="E740" s="13"/>
      <c r="F740" s="22"/>
    </row>
    <row r="741" spans="2:6" ht="15" customHeight="1">
      <c r="B741" s="39"/>
      <c r="C741" s="88"/>
      <c r="D741" s="38"/>
      <c r="E741" s="13"/>
      <c r="F741" s="22"/>
    </row>
    <row r="742" spans="2:6" ht="15" customHeight="1">
      <c r="B742" s="39"/>
      <c r="C742" s="88"/>
      <c r="D742" s="38"/>
      <c r="E742" s="13"/>
      <c r="F742" s="22"/>
    </row>
    <row r="743" spans="2:6" ht="15" customHeight="1">
      <c r="B743" s="39"/>
      <c r="C743" s="88"/>
      <c r="D743" s="38"/>
      <c r="E743" s="13"/>
      <c r="F743" s="22"/>
    </row>
    <row r="744" spans="2:6" ht="15" customHeight="1">
      <c r="B744" s="39"/>
      <c r="C744" s="88"/>
      <c r="D744" s="38"/>
      <c r="E744" s="13"/>
      <c r="F744" s="22"/>
    </row>
    <row r="745" spans="2:6" ht="15" customHeight="1">
      <c r="B745" s="39"/>
      <c r="C745" s="88"/>
      <c r="D745" s="38"/>
      <c r="E745" s="13"/>
      <c r="F745" s="22"/>
    </row>
    <row r="746" spans="2:6" ht="15" customHeight="1">
      <c r="B746" s="39"/>
      <c r="C746" s="88"/>
      <c r="D746" s="38"/>
      <c r="E746" s="13"/>
      <c r="F746" s="22"/>
    </row>
    <row r="747" spans="2:6" ht="15" customHeight="1">
      <c r="B747" s="39"/>
      <c r="C747" s="88"/>
      <c r="D747" s="38"/>
      <c r="E747" s="13"/>
      <c r="F747" s="22"/>
    </row>
    <row r="748" spans="2:6" ht="15" customHeight="1">
      <c r="B748" s="39"/>
      <c r="C748" s="88"/>
      <c r="D748" s="38"/>
      <c r="E748" s="13"/>
      <c r="F748" s="22"/>
    </row>
    <row r="749" spans="2:6" ht="15" customHeight="1">
      <c r="B749" s="39"/>
      <c r="C749" s="88"/>
      <c r="D749" s="38"/>
      <c r="E749" s="13"/>
      <c r="F749" s="22"/>
    </row>
    <row r="750" spans="2:6" ht="15" customHeight="1">
      <c r="B750" s="39"/>
      <c r="C750" s="88"/>
      <c r="D750" s="38"/>
      <c r="E750" s="13"/>
      <c r="F750" s="22"/>
    </row>
    <row r="751" spans="2:6" ht="15" customHeight="1">
      <c r="B751" s="39"/>
      <c r="C751" s="88"/>
      <c r="D751" s="38"/>
      <c r="E751" s="13"/>
      <c r="F751" s="22"/>
    </row>
    <row r="752" spans="2:6" ht="15" customHeight="1">
      <c r="B752" s="39"/>
      <c r="C752" s="88"/>
      <c r="D752" s="38"/>
      <c r="E752" s="13"/>
      <c r="F752" s="22"/>
    </row>
    <row r="753" spans="2:6" ht="15" customHeight="1">
      <c r="B753" s="39"/>
      <c r="C753" s="88"/>
      <c r="D753" s="38"/>
      <c r="E753" s="13"/>
      <c r="F753" s="22"/>
    </row>
    <row r="754" spans="2:6" ht="15" customHeight="1">
      <c r="B754" s="39"/>
      <c r="C754" s="88"/>
      <c r="D754" s="38"/>
      <c r="E754" s="13"/>
      <c r="F754" s="22"/>
    </row>
    <row r="755" spans="2:6" ht="15" customHeight="1">
      <c r="B755" s="39"/>
      <c r="C755" s="88"/>
      <c r="D755" s="38"/>
      <c r="E755" s="13"/>
      <c r="F755" s="22"/>
    </row>
    <row r="756" spans="2:6" ht="15" customHeight="1">
      <c r="B756" s="39"/>
      <c r="C756" s="88"/>
      <c r="D756" s="38"/>
      <c r="E756" s="13"/>
      <c r="F756" s="22"/>
    </row>
    <row r="757" spans="2:6" ht="15" customHeight="1">
      <c r="B757" s="39"/>
      <c r="C757" s="88"/>
      <c r="D757" s="38"/>
      <c r="E757" s="13"/>
      <c r="F757" s="22"/>
    </row>
    <row r="758" spans="2:6" ht="15" customHeight="1">
      <c r="B758" s="39"/>
      <c r="C758" s="88"/>
      <c r="D758" s="38"/>
      <c r="E758" s="13"/>
      <c r="F758" s="22"/>
    </row>
    <row r="759" spans="2:6" ht="15" customHeight="1">
      <c r="B759" s="39"/>
      <c r="C759" s="88"/>
      <c r="D759" s="38"/>
      <c r="E759" s="13"/>
      <c r="F759" s="22"/>
    </row>
    <row r="760" spans="2:6" ht="15" customHeight="1">
      <c r="B760" s="39"/>
      <c r="C760" s="88"/>
      <c r="D760" s="38"/>
      <c r="E760" s="13"/>
      <c r="F760" s="22"/>
    </row>
    <row r="761" spans="2:6" ht="15" customHeight="1">
      <c r="B761" s="39"/>
      <c r="C761" s="88"/>
      <c r="D761" s="38"/>
      <c r="E761" s="13"/>
      <c r="F761" s="22"/>
    </row>
    <row r="762" spans="2:6" ht="15" customHeight="1">
      <c r="B762" s="39"/>
      <c r="C762" s="88"/>
      <c r="D762" s="38"/>
      <c r="E762" s="13"/>
      <c r="F762" s="22"/>
    </row>
    <row r="763" spans="2:6" ht="15" customHeight="1">
      <c r="B763" s="39"/>
      <c r="C763" s="88"/>
      <c r="D763" s="38"/>
      <c r="E763" s="13"/>
      <c r="F763" s="22"/>
    </row>
    <row r="764" spans="2:6" ht="15" customHeight="1">
      <c r="B764" s="39"/>
      <c r="C764" s="88"/>
      <c r="D764" s="38"/>
      <c r="E764" s="13"/>
      <c r="F764" s="22"/>
    </row>
    <row r="765" spans="2:6" ht="15" customHeight="1">
      <c r="B765" s="39"/>
      <c r="C765" s="88"/>
      <c r="D765" s="38"/>
      <c r="E765" s="13"/>
      <c r="F765" s="22"/>
    </row>
    <row r="766" spans="2:6" ht="15" customHeight="1">
      <c r="B766" s="39"/>
      <c r="C766" s="88"/>
      <c r="D766" s="38"/>
      <c r="E766" s="13"/>
      <c r="F766" s="22"/>
    </row>
    <row r="767" spans="2:6" ht="15" customHeight="1">
      <c r="B767" s="39"/>
      <c r="C767" s="88"/>
      <c r="D767" s="38"/>
      <c r="E767" s="13"/>
      <c r="F767" s="22"/>
    </row>
    <row r="768" spans="2:6" ht="15" customHeight="1">
      <c r="B768" s="39"/>
      <c r="C768" s="88"/>
      <c r="D768" s="38"/>
      <c r="E768" s="13"/>
      <c r="F768" s="22"/>
    </row>
    <row r="769" spans="2:6" ht="15" customHeight="1">
      <c r="B769" s="39"/>
      <c r="C769" s="88"/>
      <c r="D769" s="38"/>
      <c r="E769" s="13"/>
      <c r="F769" s="22"/>
    </row>
    <row r="770" spans="2:6" ht="15" customHeight="1">
      <c r="B770" s="39"/>
      <c r="C770" s="88"/>
      <c r="D770" s="38"/>
      <c r="E770" s="13"/>
      <c r="F770" s="22"/>
    </row>
    <row r="771" spans="2:6" ht="15" customHeight="1">
      <c r="B771" s="39"/>
      <c r="C771" s="88"/>
      <c r="D771" s="38"/>
      <c r="E771" s="13"/>
      <c r="F771" s="22"/>
    </row>
    <row r="772" spans="2:6" ht="15" customHeight="1">
      <c r="B772" s="39"/>
      <c r="C772" s="88"/>
      <c r="D772" s="38"/>
      <c r="E772" s="13"/>
      <c r="F772" s="22"/>
    </row>
    <row r="773" spans="2:6" ht="15" customHeight="1">
      <c r="B773" s="39"/>
      <c r="C773" s="88"/>
      <c r="D773" s="38"/>
      <c r="E773" s="13"/>
      <c r="F773" s="22"/>
    </row>
    <row r="774" spans="2:6" ht="15" customHeight="1">
      <c r="B774" s="39"/>
      <c r="C774" s="88"/>
      <c r="D774" s="38"/>
      <c r="E774" s="13"/>
      <c r="F774" s="22"/>
    </row>
    <row r="775" spans="2:6" ht="15" customHeight="1">
      <c r="B775" s="39"/>
      <c r="C775" s="88"/>
      <c r="D775" s="38"/>
      <c r="E775" s="13"/>
      <c r="F775" s="22"/>
    </row>
    <row r="776" spans="2:6" ht="15" customHeight="1">
      <c r="B776" s="39"/>
      <c r="C776" s="88"/>
      <c r="D776" s="38"/>
      <c r="E776" s="13"/>
      <c r="F776" s="22"/>
    </row>
    <row r="777" spans="2:6" ht="15" customHeight="1">
      <c r="B777" s="39"/>
      <c r="C777" s="88"/>
      <c r="D777" s="38"/>
      <c r="E777" s="13"/>
      <c r="F777" s="22"/>
    </row>
    <row r="778" spans="2:6" ht="15" customHeight="1">
      <c r="B778" s="39"/>
      <c r="C778" s="88"/>
      <c r="D778" s="38"/>
      <c r="E778" s="13"/>
      <c r="F778" s="22"/>
    </row>
    <row r="779" spans="2:6" ht="15" customHeight="1">
      <c r="B779" s="39"/>
      <c r="C779" s="88"/>
      <c r="D779" s="38"/>
      <c r="E779" s="13"/>
      <c r="F779" s="22"/>
    </row>
    <row r="780" spans="2:6" ht="15" customHeight="1">
      <c r="B780" s="39"/>
      <c r="C780" s="88"/>
      <c r="D780" s="38"/>
      <c r="E780" s="13"/>
      <c r="F780" s="22"/>
    </row>
    <row r="781" spans="2:6" ht="15" customHeight="1">
      <c r="B781" s="39"/>
      <c r="C781" s="88"/>
      <c r="D781" s="38"/>
      <c r="E781" s="13"/>
      <c r="F781" s="22"/>
    </row>
    <row r="782" spans="2:6" ht="15" customHeight="1">
      <c r="B782" s="39"/>
      <c r="C782" s="88"/>
      <c r="D782" s="38"/>
      <c r="E782" s="13"/>
      <c r="F782" s="22"/>
    </row>
    <row r="783" spans="2:6" ht="15" customHeight="1">
      <c r="B783" s="39"/>
      <c r="C783" s="88"/>
      <c r="D783" s="38"/>
      <c r="E783" s="13"/>
      <c r="F783" s="22"/>
    </row>
    <row r="784" spans="2:6" ht="15" customHeight="1">
      <c r="B784" s="39"/>
      <c r="C784" s="88"/>
      <c r="D784" s="38"/>
      <c r="E784" s="13"/>
      <c r="F784" s="22"/>
    </row>
    <row r="785" spans="2:6" ht="15" customHeight="1">
      <c r="B785" s="39"/>
      <c r="C785" s="88"/>
      <c r="D785" s="38"/>
      <c r="E785" s="13"/>
      <c r="F785" s="22"/>
    </row>
    <row r="786" spans="2:6" ht="15" customHeight="1">
      <c r="B786" s="39"/>
      <c r="C786" s="88"/>
      <c r="D786" s="38"/>
      <c r="E786" s="13"/>
      <c r="F786" s="22"/>
    </row>
    <row r="787" spans="2:6" ht="15" customHeight="1">
      <c r="B787" s="39"/>
      <c r="C787" s="88"/>
      <c r="D787" s="38"/>
      <c r="E787" s="13"/>
      <c r="F787" s="22"/>
    </row>
    <row r="788" spans="2:6" ht="15" customHeight="1">
      <c r="B788" s="39"/>
      <c r="C788" s="88"/>
      <c r="D788" s="38"/>
      <c r="E788" s="13"/>
      <c r="F788" s="22"/>
    </row>
    <row r="789" spans="2:6" ht="15" customHeight="1">
      <c r="B789" s="39"/>
      <c r="C789" s="88"/>
      <c r="D789" s="38"/>
      <c r="E789" s="13"/>
      <c r="F789" s="22"/>
    </row>
    <row r="790" spans="2:6" ht="15" customHeight="1">
      <c r="B790" s="39"/>
      <c r="C790" s="88"/>
      <c r="D790" s="38"/>
      <c r="E790" s="13"/>
      <c r="F790" s="22"/>
    </row>
    <row r="791" spans="2:6" ht="15" customHeight="1">
      <c r="B791" s="39"/>
      <c r="C791" s="88"/>
      <c r="D791" s="38"/>
      <c r="E791" s="13"/>
      <c r="F791" s="22"/>
    </row>
    <row r="792" spans="2:6" ht="15" customHeight="1">
      <c r="B792" s="39"/>
      <c r="C792" s="88"/>
      <c r="D792" s="38"/>
      <c r="E792" s="13"/>
      <c r="F792" s="22"/>
    </row>
    <row r="793" spans="2:6" ht="15" customHeight="1">
      <c r="B793" s="39"/>
      <c r="C793" s="88"/>
      <c r="D793" s="38"/>
      <c r="E793" s="13"/>
      <c r="F793" s="22"/>
    </row>
    <row r="794" spans="2:6" ht="15" customHeight="1">
      <c r="B794" s="39"/>
      <c r="C794" s="88"/>
      <c r="D794" s="38"/>
      <c r="E794" s="13"/>
      <c r="F794" s="22"/>
    </row>
    <row r="795" spans="2:6" ht="15" customHeight="1">
      <c r="B795" s="39"/>
      <c r="C795" s="88"/>
      <c r="D795" s="38"/>
      <c r="E795" s="13"/>
      <c r="F795" s="22"/>
    </row>
    <row r="796" spans="2:6" ht="15" customHeight="1">
      <c r="B796" s="39"/>
      <c r="C796" s="88"/>
      <c r="D796" s="38"/>
      <c r="E796" s="13"/>
      <c r="F796" s="22"/>
    </row>
    <row r="797" spans="2:6" ht="15" customHeight="1">
      <c r="B797" s="39"/>
      <c r="C797" s="88"/>
      <c r="D797" s="38"/>
      <c r="E797" s="13"/>
      <c r="F797" s="22"/>
    </row>
    <row r="798" spans="2:6" ht="15" customHeight="1">
      <c r="B798" s="39"/>
      <c r="C798" s="88"/>
      <c r="D798" s="38"/>
      <c r="E798" s="13"/>
      <c r="F798" s="22"/>
    </row>
    <row r="799" spans="2:6" ht="15" customHeight="1">
      <c r="B799" s="39"/>
      <c r="C799" s="88"/>
      <c r="D799" s="38"/>
      <c r="E799" s="13"/>
      <c r="F799" s="22"/>
    </row>
    <row r="800" spans="2:6" ht="15" customHeight="1">
      <c r="B800" s="39"/>
      <c r="C800" s="88"/>
      <c r="D800" s="38"/>
      <c r="E800" s="13"/>
      <c r="F800" s="22"/>
    </row>
    <row r="801" spans="2:6" ht="15" customHeight="1">
      <c r="B801" s="39"/>
      <c r="C801" s="88"/>
      <c r="D801" s="38"/>
      <c r="E801" s="13"/>
      <c r="F801" s="22"/>
    </row>
    <row r="802" spans="2:6" ht="15" customHeight="1">
      <c r="B802" s="39"/>
      <c r="C802" s="88"/>
      <c r="D802" s="38"/>
      <c r="E802" s="13"/>
      <c r="F802" s="22"/>
    </row>
    <row r="803" spans="2:6" ht="15" customHeight="1">
      <c r="B803" s="39"/>
      <c r="C803" s="88"/>
      <c r="D803" s="38"/>
      <c r="E803" s="13"/>
      <c r="F803" s="22"/>
    </row>
    <row r="804" spans="2:6" ht="15" customHeight="1">
      <c r="B804" s="39"/>
      <c r="C804" s="88"/>
      <c r="D804" s="38"/>
      <c r="E804" s="13"/>
      <c r="F804" s="22"/>
    </row>
    <row r="805" spans="2:6" ht="15" customHeight="1">
      <c r="B805" s="39"/>
      <c r="C805" s="88"/>
      <c r="D805" s="38"/>
      <c r="E805" s="13"/>
      <c r="F805" s="22"/>
    </row>
    <row r="806" spans="2:6" ht="15" customHeight="1">
      <c r="B806" s="39"/>
      <c r="C806" s="88"/>
      <c r="D806" s="38"/>
      <c r="E806" s="13"/>
      <c r="F806" s="22"/>
    </row>
    <row r="807" spans="2:6" ht="15" customHeight="1">
      <c r="B807" s="39"/>
      <c r="C807" s="88"/>
      <c r="D807" s="38"/>
      <c r="E807" s="13"/>
      <c r="F807" s="22"/>
    </row>
    <row r="808" spans="2:6" ht="15" customHeight="1">
      <c r="B808" s="39"/>
      <c r="C808" s="88"/>
      <c r="D808" s="38"/>
      <c r="E808" s="13"/>
      <c r="F808" s="22"/>
    </row>
    <row r="809" spans="2:6" ht="15" customHeight="1">
      <c r="B809" s="39"/>
      <c r="C809" s="88"/>
      <c r="D809" s="38"/>
      <c r="E809" s="13"/>
      <c r="F809" s="22"/>
    </row>
    <row r="810" spans="2:6" ht="15" customHeight="1">
      <c r="B810" s="39"/>
      <c r="C810" s="88"/>
      <c r="D810" s="38"/>
      <c r="E810" s="13"/>
      <c r="F810" s="22"/>
    </row>
    <row r="811" spans="2:6" ht="15" customHeight="1">
      <c r="B811" s="39"/>
      <c r="C811" s="88"/>
      <c r="D811" s="38"/>
      <c r="E811" s="13"/>
      <c r="F811" s="22"/>
    </row>
    <row r="812" spans="2:6" ht="15" customHeight="1">
      <c r="B812" s="39"/>
      <c r="C812" s="88"/>
      <c r="D812" s="38"/>
      <c r="E812" s="13"/>
      <c r="F812" s="22"/>
    </row>
    <row r="813" spans="2:6" ht="15" customHeight="1">
      <c r="B813" s="39"/>
      <c r="C813" s="88"/>
      <c r="D813" s="38"/>
      <c r="E813" s="13"/>
      <c r="F813" s="22"/>
    </row>
    <row r="814" spans="2:6" ht="15" customHeight="1">
      <c r="B814" s="39"/>
      <c r="C814" s="88"/>
      <c r="D814" s="38"/>
      <c r="E814" s="13"/>
      <c r="F814" s="22"/>
    </row>
    <row r="815" spans="2:6" ht="15" customHeight="1">
      <c r="B815" s="39"/>
      <c r="C815" s="88"/>
      <c r="D815" s="38"/>
      <c r="E815" s="13"/>
      <c r="F815" s="22"/>
    </row>
    <row r="816" spans="2:6" ht="15" customHeight="1">
      <c r="B816" s="39"/>
      <c r="C816" s="88"/>
      <c r="D816" s="38"/>
      <c r="E816" s="13"/>
      <c r="F816" s="22"/>
    </row>
    <row r="817" spans="2:6" ht="15" customHeight="1">
      <c r="B817" s="39"/>
      <c r="C817" s="88"/>
      <c r="D817" s="38"/>
      <c r="E817" s="13"/>
      <c r="F817" s="22"/>
    </row>
    <row r="818" spans="2:6" ht="15" customHeight="1">
      <c r="B818" s="39"/>
      <c r="C818" s="88"/>
      <c r="D818" s="38"/>
      <c r="E818" s="13"/>
      <c r="F818" s="22"/>
    </row>
    <row r="819" spans="2:6" ht="15" customHeight="1">
      <c r="B819" s="39"/>
      <c r="C819" s="88"/>
      <c r="D819" s="38"/>
      <c r="E819" s="13"/>
      <c r="F819" s="22"/>
    </row>
    <row r="820" spans="2:6" ht="15" customHeight="1">
      <c r="B820" s="39"/>
      <c r="C820" s="88"/>
      <c r="D820" s="38"/>
      <c r="E820" s="13"/>
      <c r="F820" s="22"/>
    </row>
    <row r="821" spans="2:6" ht="15" customHeight="1">
      <c r="B821" s="39"/>
      <c r="C821" s="88"/>
      <c r="D821" s="38"/>
      <c r="E821" s="13"/>
      <c r="F821" s="22"/>
    </row>
    <row r="822" spans="2:6" ht="15" customHeight="1">
      <c r="B822" s="39"/>
      <c r="C822" s="88"/>
      <c r="D822" s="38"/>
      <c r="E822" s="13"/>
      <c r="F822" s="22"/>
    </row>
    <row r="823" spans="2:6" ht="15" customHeight="1">
      <c r="B823" s="39"/>
      <c r="C823" s="88"/>
      <c r="D823" s="38"/>
      <c r="E823" s="13"/>
      <c r="F823" s="22"/>
    </row>
    <row r="824" spans="2:6" ht="15" customHeight="1">
      <c r="B824" s="39"/>
      <c r="C824" s="88"/>
      <c r="D824" s="38"/>
      <c r="E824" s="13"/>
      <c r="F824" s="22"/>
    </row>
    <row r="825" spans="2:6" ht="15" customHeight="1">
      <c r="B825" s="39"/>
      <c r="C825" s="88"/>
      <c r="D825" s="38"/>
      <c r="E825" s="13"/>
      <c r="F825" s="22"/>
    </row>
    <row r="826" spans="2:6" ht="15" customHeight="1">
      <c r="B826" s="39"/>
      <c r="C826" s="88"/>
      <c r="D826" s="38"/>
      <c r="E826" s="13"/>
      <c r="F826" s="22"/>
    </row>
    <row r="827" spans="2:6" ht="15" customHeight="1">
      <c r="B827" s="39"/>
      <c r="C827" s="88"/>
      <c r="D827" s="38"/>
      <c r="E827" s="13"/>
      <c r="F827" s="22"/>
    </row>
    <row r="828" spans="2:6" ht="15" customHeight="1">
      <c r="B828" s="39"/>
      <c r="C828" s="88"/>
      <c r="D828" s="38"/>
      <c r="E828" s="13"/>
      <c r="F828" s="22"/>
    </row>
    <row r="829" spans="2:6" ht="15" customHeight="1">
      <c r="B829" s="39"/>
      <c r="C829" s="88"/>
      <c r="D829" s="38"/>
      <c r="E829" s="13"/>
      <c r="F829" s="22"/>
    </row>
    <row r="830" spans="2:6" ht="15" customHeight="1">
      <c r="B830" s="39"/>
      <c r="C830" s="88"/>
      <c r="D830" s="38"/>
      <c r="E830" s="13"/>
      <c r="F830" s="22"/>
    </row>
    <row r="831" spans="2:6" ht="15" customHeight="1">
      <c r="B831" s="39"/>
      <c r="C831" s="88"/>
      <c r="D831" s="38"/>
      <c r="E831" s="13"/>
      <c r="F831" s="22"/>
    </row>
    <row r="832" spans="2:6" ht="15" customHeight="1">
      <c r="B832" s="39"/>
      <c r="C832" s="88"/>
      <c r="D832" s="38"/>
      <c r="E832" s="13"/>
      <c r="F832" s="22"/>
    </row>
    <row r="833" spans="2:6" ht="15" customHeight="1">
      <c r="B833" s="39"/>
      <c r="C833" s="88"/>
      <c r="D833" s="38"/>
      <c r="E833" s="13"/>
      <c r="F833" s="22"/>
    </row>
    <row r="834" spans="2:6" ht="15" customHeight="1">
      <c r="B834" s="39"/>
      <c r="C834" s="88"/>
      <c r="D834" s="38"/>
      <c r="E834" s="13"/>
      <c r="F834" s="22"/>
    </row>
    <row r="835" spans="2:6" ht="15" customHeight="1">
      <c r="B835" s="39"/>
      <c r="C835" s="88"/>
      <c r="D835" s="38"/>
      <c r="E835" s="13"/>
      <c r="F835" s="22"/>
    </row>
    <row r="836" spans="2:6" ht="15" customHeight="1">
      <c r="B836" s="39"/>
      <c r="C836" s="88"/>
      <c r="D836" s="38"/>
      <c r="E836" s="13"/>
      <c r="F836" s="22"/>
    </row>
    <row r="837" spans="2:6" ht="15" customHeight="1">
      <c r="B837" s="39"/>
      <c r="C837" s="88"/>
      <c r="D837" s="38"/>
      <c r="E837" s="13"/>
      <c r="F837" s="22"/>
    </row>
    <row r="838" spans="2:6" ht="15" customHeight="1">
      <c r="B838" s="39"/>
      <c r="C838" s="88"/>
      <c r="D838" s="38"/>
      <c r="E838" s="13"/>
      <c r="F838" s="22"/>
    </row>
    <row r="839" spans="2:6" ht="15" customHeight="1">
      <c r="B839" s="39"/>
      <c r="C839" s="88"/>
      <c r="D839" s="38"/>
      <c r="E839" s="13"/>
      <c r="F839" s="22"/>
    </row>
  </sheetData>
  <sheetProtection password="867D" sheet="1" objects="1" scenarios="1" autoFilter="0"/>
  <autoFilter ref="A1:A839">
    <sortState ref="A2:H937">
      <sortCondition ref="A1:A937"/>
    </sortState>
  </autoFilter>
  <sortState ref="A2:C466">
    <sortCondition ref="A2"/>
  </sortState>
  <mergeCells count="1">
    <mergeCell ref="G1:H1"/>
  </mergeCells>
  <conditionalFormatting sqref="A332:C332">
    <cfRule type="expression" dxfId="159" priority="57" stopIfTrue="1">
      <formula>IF($D$10="x",1,"")</formula>
    </cfRule>
  </conditionalFormatting>
  <conditionalFormatting sqref="C410 C413 A376:C376 A403:C403">
    <cfRule type="expression" dxfId="158" priority="58" stopIfTrue="1">
      <formula>IF(#REF!="x",1,"")</formula>
    </cfRule>
  </conditionalFormatting>
  <conditionalFormatting sqref="B432">
    <cfRule type="expression" dxfId="157" priority="59" stopIfTrue="1">
      <formula>IF($D$123="x",1,"")</formula>
    </cfRule>
  </conditionalFormatting>
  <conditionalFormatting sqref="B436">
    <cfRule type="expression" dxfId="156" priority="60" stopIfTrue="1">
      <formula>IF(#REF!="x",1,"")</formula>
    </cfRule>
  </conditionalFormatting>
  <conditionalFormatting sqref="C414 A410:B410 B426 A413:B413">
    <cfRule type="expression" dxfId="155" priority="61" stopIfTrue="1">
      <formula>IF($D$115="x",1,"")</formula>
    </cfRule>
  </conditionalFormatting>
  <conditionalFormatting sqref="C415:C416">
    <cfRule type="expression" dxfId="154" priority="66" stopIfTrue="1">
      <formula>IF(#REF!="x",1,"")</formula>
    </cfRule>
  </conditionalFormatting>
  <conditionalFormatting sqref="A362:B362">
    <cfRule type="expression" dxfId="153" priority="67" stopIfTrue="1">
      <formula>IF(#REF!="x",1,"")</formula>
    </cfRule>
  </conditionalFormatting>
  <conditionalFormatting sqref="C404">
    <cfRule type="expression" dxfId="152" priority="68" stopIfTrue="1">
      <formula>IF(#REF!="x",1,"")</formula>
    </cfRule>
  </conditionalFormatting>
  <conditionalFormatting sqref="C405">
    <cfRule type="expression" dxfId="151" priority="69" stopIfTrue="1">
      <formula>IF(#REF!="x",1,"")</formula>
    </cfRule>
  </conditionalFormatting>
  <conditionalFormatting sqref="C343">
    <cfRule type="expression" dxfId="150" priority="70" stopIfTrue="1">
      <formula>IF(#REF!="x",1,"")</formula>
    </cfRule>
  </conditionalFormatting>
  <conditionalFormatting sqref="C401:C402 A414:B414">
    <cfRule type="expression" dxfId="149" priority="71" stopIfTrue="1">
      <formula>IF(#REF!="x",1,"")</formula>
    </cfRule>
  </conditionalFormatting>
  <conditionalFormatting sqref="C344:C345 A401:B402">
    <cfRule type="expression" dxfId="148" priority="72" stopIfTrue="1">
      <formula>IF(#REF!="x",1,"")</formula>
    </cfRule>
  </conditionalFormatting>
  <conditionalFormatting sqref="C346 A343:B343">
    <cfRule type="expression" dxfId="147" priority="73" stopIfTrue="1">
      <formula>IF(#REF!="x",1,"")</formula>
    </cfRule>
  </conditionalFormatting>
  <conditionalFormatting sqref="A344:B345">
    <cfRule type="expression" dxfId="146" priority="74" stopIfTrue="1">
      <formula>IF(#REF!="x",1,"")</formula>
    </cfRule>
  </conditionalFormatting>
  <conditionalFormatting sqref="C395">
    <cfRule type="expression" dxfId="145" priority="75" stopIfTrue="1">
      <formula>IF(#REF!="x",1,"")</formula>
    </cfRule>
  </conditionalFormatting>
  <conditionalFormatting sqref="C379 A395:B395">
    <cfRule type="expression" dxfId="144" priority="77" stopIfTrue="1">
      <formula>IF(#REF!="x",1,"")</formula>
    </cfRule>
  </conditionalFormatting>
  <conditionalFormatting sqref="C365">
    <cfRule type="expression" dxfId="143" priority="78" stopIfTrue="1">
      <formula>IF(#REF!="x",1,"")</formula>
    </cfRule>
  </conditionalFormatting>
  <conditionalFormatting sqref="C369 A379:B379">
    <cfRule type="expression" dxfId="142" priority="79" stopIfTrue="1">
      <formula>IF(#REF!="x",1,"")</formula>
    </cfRule>
  </conditionalFormatting>
  <conditionalFormatting sqref="C370 A369:B369">
    <cfRule type="expression" dxfId="141" priority="80" stopIfTrue="1">
      <formula>IF(#REF!="x",1,"")</formula>
    </cfRule>
  </conditionalFormatting>
  <conditionalFormatting sqref="C371:C372 A370:B370">
    <cfRule type="expression" dxfId="140" priority="81" stopIfTrue="1">
      <formula>IF(#REF!="x",1,"")</formula>
    </cfRule>
  </conditionalFormatting>
  <conditionalFormatting sqref="C362">
    <cfRule type="expression" dxfId="139" priority="82" stopIfTrue="1">
      <formula>IF(#REF!="x",1,"")</formula>
    </cfRule>
  </conditionalFormatting>
  <conditionalFormatting sqref="C409">
    <cfRule type="expression" dxfId="138" priority="83" stopIfTrue="1">
      <formula>IF(#REF!="x",1,"")</formula>
    </cfRule>
  </conditionalFormatting>
  <conditionalFormatting sqref="B425">
    <cfRule type="expression" dxfId="137" priority="84" stopIfTrue="1">
      <formula>IF(#REF!="x",1,"")</formula>
    </cfRule>
  </conditionalFormatting>
  <conditionalFormatting sqref="B429">
    <cfRule type="expression" dxfId="136" priority="85" stopIfTrue="1">
      <formula>IF($D$121="x",1,"")</formula>
    </cfRule>
  </conditionalFormatting>
  <conditionalFormatting sqref="B433:B434">
    <cfRule type="expression" dxfId="135" priority="86" stopIfTrue="1">
      <formula>IF($D$124="x",1,"")</formula>
    </cfRule>
  </conditionalFormatting>
  <conditionalFormatting sqref="B437:B440">
    <cfRule type="expression" dxfId="134" priority="87" stopIfTrue="1">
      <formula>IF($D$125="x",1,"")</formula>
    </cfRule>
  </conditionalFormatting>
  <conditionalFormatting sqref="B441">
    <cfRule type="expression" dxfId="133" priority="88" stopIfTrue="1">
      <formula>IF(#REF!="x",1,"")</formula>
    </cfRule>
  </conditionalFormatting>
  <conditionalFormatting sqref="A442:B442">
    <cfRule type="expression" dxfId="132" priority="89" stopIfTrue="1">
      <formula>IF($D$129="x",1,"")</formula>
    </cfRule>
  </conditionalFormatting>
  <conditionalFormatting sqref="A443:B443">
    <cfRule type="expression" dxfId="131" priority="90" stopIfTrue="1">
      <formula>IF($D$130="x",1,"")</formula>
    </cfRule>
  </conditionalFormatting>
  <conditionalFormatting sqref="A445:B445">
    <cfRule type="expression" dxfId="130" priority="91" stopIfTrue="1">
      <formula>IF($D$133="x",1,"")</formula>
    </cfRule>
  </conditionalFormatting>
  <conditionalFormatting sqref="A446:B446">
    <cfRule type="expression" dxfId="129" priority="92" stopIfTrue="1">
      <formula>IF($D$134="x",1,"")</formula>
    </cfRule>
  </conditionalFormatting>
  <conditionalFormatting sqref="A447:B447">
    <cfRule type="expression" dxfId="128" priority="93" stopIfTrue="1">
      <formula>IF($D$135="x",1,"")</formula>
    </cfRule>
  </conditionalFormatting>
  <conditionalFormatting sqref="B448:B450">
    <cfRule type="expression" dxfId="127" priority="94" stopIfTrue="1">
      <formula>IF($D$139="x",1,"")</formula>
    </cfRule>
  </conditionalFormatting>
  <conditionalFormatting sqref="A337:C337">
    <cfRule type="expression" dxfId="126" priority="97" stopIfTrue="1">
      <formula>IF($D$15="x",1,"")</formula>
    </cfRule>
  </conditionalFormatting>
  <conditionalFormatting sqref="A338:C338">
    <cfRule type="expression" dxfId="125" priority="98" stopIfTrue="1">
      <formula>IF($D$17="x",1,"")</formula>
    </cfRule>
  </conditionalFormatting>
  <conditionalFormatting sqref="A339:C339">
    <cfRule type="expression" dxfId="124" priority="99" stopIfTrue="1">
      <formula>IF($D$18="x",1,"")</formula>
    </cfRule>
  </conditionalFormatting>
  <conditionalFormatting sqref="A340:C341">
    <cfRule type="expression" dxfId="123" priority="100" stopIfTrue="1">
      <formula>IF(#REF!="x",1,"")</formula>
    </cfRule>
  </conditionalFormatting>
  <conditionalFormatting sqref="A342:C342">
    <cfRule type="expression" dxfId="122" priority="102" stopIfTrue="1">
      <formula>IF($D$22="x",1,"")</formula>
    </cfRule>
  </conditionalFormatting>
  <conditionalFormatting sqref="A343:C343">
    <cfRule type="expression" dxfId="121" priority="103" stopIfTrue="1">
      <formula>IF($D$23="x",1,"")</formula>
    </cfRule>
  </conditionalFormatting>
  <conditionalFormatting sqref="A347:C347 B421:B423 A333:C342">
    <cfRule type="expression" dxfId="120" priority="104" stopIfTrue="1">
      <formula>IF($D$11="x",1,"")</formula>
    </cfRule>
  </conditionalFormatting>
  <conditionalFormatting sqref="A334:C334">
    <cfRule type="expression" dxfId="119" priority="105" stopIfTrue="1">
      <formula>IF($D$12="x",1,"")</formula>
    </cfRule>
  </conditionalFormatting>
  <conditionalFormatting sqref="A335:C335">
    <cfRule type="expression" dxfId="118" priority="106" stopIfTrue="1">
      <formula>IF($D$13="x",1,"")</formula>
    </cfRule>
  </conditionalFormatting>
  <conditionalFormatting sqref="A336:C336">
    <cfRule type="expression" dxfId="117" priority="107" stopIfTrue="1">
      <formula>IF($D$14="x",1,"")</formula>
    </cfRule>
  </conditionalFormatting>
  <conditionalFormatting sqref="A344:C345">
    <cfRule type="expression" dxfId="116" priority="108" stopIfTrue="1">
      <formula>IF($D$24="x",1,"")</formula>
    </cfRule>
  </conditionalFormatting>
  <conditionalFormatting sqref="A346:C346">
    <cfRule type="expression" dxfId="115" priority="109" stopIfTrue="1">
      <formula>IF(#REF!="x",1,"")</formula>
    </cfRule>
  </conditionalFormatting>
  <conditionalFormatting sqref="A347:C347">
    <cfRule type="expression" dxfId="114" priority="111" stopIfTrue="1">
      <formula>IF($D$26="x",1,"")</formula>
    </cfRule>
  </conditionalFormatting>
  <conditionalFormatting sqref="A348:C348">
    <cfRule type="expression" dxfId="113" priority="112" stopIfTrue="1">
      <formula>IF($D$27="x",1,"")</formula>
    </cfRule>
  </conditionalFormatting>
  <conditionalFormatting sqref="A349:C350 C351:C352">
    <cfRule type="expression" dxfId="112" priority="113" stopIfTrue="1">
      <formula>IF($D$28="x",1,"")</formula>
    </cfRule>
  </conditionalFormatting>
  <conditionalFormatting sqref="A354:C354">
    <cfRule type="expression" dxfId="111" priority="114" stopIfTrue="1">
      <formula>IF($D$31="x",1,"")</formula>
    </cfRule>
  </conditionalFormatting>
  <conditionalFormatting sqref="A355:C355">
    <cfRule type="expression" dxfId="110" priority="116" stopIfTrue="1">
      <formula>IF($D$32="x",1,"")</formula>
    </cfRule>
  </conditionalFormatting>
  <conditionalFormatting sqref="A356:C356">
    <cfRule type="expression" dxfId="109" priority="117" stopIfTrue="1">
      <formula>IF($D$33="x",1,"")</formula>
    </cfRule>
  </conditionalFormatting>
  <conditionalFormatting sqref="A413:C413">
    <cfRule type="expression" dxfId="108" priority="118" stopIfTrue="1">
      <formula>IF(#REF!="x",1,"")</formula>
    </cfRule>
  </conditionalFormatting>
  <conditionalFormatting sqref="A414:C414">
    <cfRule type="expression" dxfId="107" priority="119" stopIfTrue="1">
      <formula>IF($D$105="x",1,"")</formula>
    </cfRule>
  </conditionalFormatting>
  <conditionalFormatting sqref="B418:B420 A415:C416">
    <cfRule type="expression" dxfId="106" priority="120" stopIfTrue="1">
      <formula>IF($D$106="x",1,"")</formula>
    </cfRule>
  </conditionalFormatting>
  <conditionalFormatting sqref="A417:C417">
    <cfRule type="expression" dxfId="105" priority="121" stopIfTrue="1">
      <formula>IF(#REF!="x",1,"")</formula>
    </cfRule>
  </conditionalFormatting>
  <conditionalFormatting sqref="B418:B420">
    <cfRule type="expression" dxfId="104" priority="122" stopIfTrue="1">
      <formula>IF($D$107="x",1,"")</formula>
    </cfRule>
  </conditionalFormatting>
  <conditionalFormatting sqref="B421">
    <cfRule type="expression" dxfId="103" priority="123" stopIfTrue="1">
      <formula>IF(#REF!="x",1,"")</formula>
    </cfRule>
  </conditionalFormatting>
  <conditionalFormatting sqref="B422">
    <cfRule type="expression" dxfId="102" priority="124" stopIfTrue="1">
      <formula>IF($D$109="x",1,"")</formula>
    </cfRule>
  </conditionalFormatting>
  <conditionalFormatting sqref="B423">
    <cfRule type="expression" dxfId="101" priority="125" stopIfTrue="1">
      <formula>IF(#REF!="x",1,"")</formula>
    </cfRule>
  </conditionalFormatting>
  <conditionalFormatting sqref="B424">
    <cfRule type="expression" dxfId="100" priority="127" stopIfTrue="1">
      <formula>IF($D$112="x",1,"")</formula>
    </cfRule>
  </conditionalFormatting>
  <conditionalFormatting sqref="B425">
    <cfRule type="expression" dxfId="99" priority="128" stopIfTrue="1">
      <formula>IF($D$114="x",1,"")</formula>
    </cfRule>
  </conditionalFormatting>
  <conditionalFormatting sqref="B427">
    <cfRule type="expression" dxfId="98" priority="129" stopIfTrue="1">
      <formula>IF($D$119="x",1,"")</formula>
    </cfRule>
  </conditionalFormatting>
  <conditionalFormatting sqref="B428">
    <cfRule type="expression" dxfId="97" priority="130" stopIfTrue="1">
      <formula>IF($D$120="x",1,"")</formula>
    </cfRule>
  </conditionalFormatting>
  <conditionalFormatting sqref="A357:C357">
    <cfRule type="expression" dxfId="96" priority="131" stopIfTrue="1">
      <formula>IF($D$34="x",1,"")</formula>
    </cfRule>
  </conditionalFormatting>
  <conditionalFormatting sqref="A358:C358">
    <cfRule type="expression" dxfId="95" priority="132" stopIfTrue="1">
      <formula>IF($D$35="x",1,"")</formula>
    </cfRule>
  </conditionalFormatting>
  <conditionalFormatting sqref="A359:C361">
    <cfRule type="expression" dxfId="94" priority="133" stopIfTrue="1">
      <formula>IF($D$41="x",1,"")</formula>
    </cfRule>
  </conditionalFormatting>
  <conditionalFormatting sqref="A362:C362">
    <cfRule type="expression" dxfId="93" priority="135" stopIfTrue="1">
      <formula>IF($D$45="x",1,"")</formula>
    </cfRule>
  </conditionalFormatting>
  <conditionalFormatting sqref="A347:C347">
    <cfRule type="expression" dxfId="92" priority="136" stopIfTrue="1">
      <formula>IF($D$47="x",1,"")</formula>
    </cfRule>
  </conditionalFormatting>
  <conditionalFormatting sqref="A363:C363 A335:C335">
    <cfRule type="expression" dxfId="91" priority="137" stopIfTrue="1">
      <formula>IF($D$48="x",1,"")</formula>
    </cfRule>
  </conditionalFormatting>
  <conditionalFormatting sqref="A364:C364">
    <cfRule type="expression" dxfId="90" priority="138" stopIfTrue="1">
      <formula>IF($D$51="x",1,"")</formula>
    </cfRule>
  </conditionalFormatting>
  <conditionalFormatting sqref="A370:C370">
    <cfRule type="expression" dxfId="89" priority="139" stopIfTrue="1">
      <formula>IF($D$52="x",1,"")</formula>
    </cfRule>
  </conditionalFormatting>
  <conditionalFormatting sqref="A371:C372">
    <cfRule type="expression" dxfId="88" priority="140" stopIfTrue="1">
      <formula>IF($D$54="x",1,"")</formula>
    </cfRule>
  </conditionalFormatting>
  <conditionalFormatting sqref="A376:C376">
    <cfRule type="expression" dxfId="87" priority="141" stopIfTrue="1">
      <formula>IF($D$55="x",1,"")</formula>
    </cfRule>
  </conditionalFormatting>
  <conditionalFormatting sqref="A373:C373">
    <cfRule type="expression" dxfId="86" priority="142" stopIfTrue="1">
      <formula>IF($D$56="x",1,"")</formula>
    </cfRule>
  </conditionalFormatting>
  <conditionalFormatting sqref="A377:C377 A374:C374">
    <cfRule type="expression" dxfId="85" priority="143" stopIfTrue="1">
      <formula>IF($D$57="x",1,"")</formula>
    </cfRule>
  </conditionalFormatting>
  <conditionalFormatting sqref="A379:C379">
    <cfRule type="expression" dxfId="84" priority="145" stopIfTrue="1">
      <formula>IF($D$62="x",1,"")</formula>
    </cfRule>
  </conditionalFormatting>
  <conditionalFormatting sqref="C380">
    <cfRule type="expression" dxfId="83" priority="146" stopIfTrue="1">
      <formula>IF($D$65="x",1,"")</formula>
    </cfRule>
  </conditionalFormatting>
  <conditionalFormatting sqref="C375">
    <cfRule type="expression" dxfId="82" priority="148" stopIfTrue="1">
      <formula>IF($D$67="x",1,"")</formula>
    </cfRule>
  </conditionalFormatting>
  <conditionalFormatting sqref="A378:C378">
    <cfRule type="expression" dxfId="81" priority="149" stopIfTrue="1">
      <formula>IF($D$68="x",1,"")</formula>
    </cfRule>
  </conditionalFormatting>
  <conditionalFormatting sqref="A381:C381">
    <cfRule type="expression" dxfId="80" priority="150" stopIfTrue="1">
      <formula>IF($D$72="x",1,"")</formula>
    </cfRule>
  </conditionalFormatting>
  <conditionalFormatting sqref="A382:C383">
    <cfRule type="expression" dxfId="79" priority="151" stopIfTrue="1">
      <formula>IF($D$73="x",1,"")</formula>
    </cfRule>
  </conditionalFormatting>
  <conditionalFormatting sqref="A384:C386">
    <cfRule type="expression" dxfId="78" priority="152" stopIfTrue="1">
      <formula>IF($D$75="x",1,"")</formula>
    </cfRule>
  </conditionalFormatting>
  <conditionalFormatting sqref="A387:C387">
    <cfRule type="expression" dxfId="77" priority="154" stopIfTrue="1">
      <formula>IF(#REF!="x",1,"")</formula>
    </cfRule>
  </conditionalFormatting>
  <conditionalFormatting sqref="A388:C390">
    <cfRule type="expression" dxfId="76" priority="156" stopIfTrue="1">
      <formula>IF($D$78="x",1,"")</formula>
    </cfRule>
  </conditionalFormatting>
  <conditionalFormatting sqref="A392:C392">
    <cfRule type="expression" dxfId="75" priority="157" stopIfTrue="1">
      <formula>IF($D$80="x",1,"")</formula>
    </cfRule>
  </conditionalFormatting>
  <conditionalFormatting sqref="A393:C393">
    <cfRule type="expression" dxfId="74" priority="158" stopIfTrue="1">
      <formula>IF($D$83="x",1,"")</formula>
    </cfRule>
  </conditionalFormatting>
  <conditionalFormatting sqref="A394:C394">
    <cfRule type="expression" dxfId="73" priority="160" stopIfTrue="1">
      <formula>IF(#REF!="x",1,"")</formula>
    </cfRule>
  </conditionalFormatting>
  <conditionalFormatting sqref="A395:C395">
    <cfRule type="expression" dxfId="72" priority="161" stopIfTrue="1">
      <formula>IF($D$85="x",1,"")</formula>
    </cfRule>
  </conditionalFormatting>
  <conditionalFormatting sqref="A396:C396">
    <cfRule type="expression" dxfId="71" priority="162" stopIfTrue="1">
      <formula>IF($D$86="x",1,"")</formula>
    </cfRule>
  </conditionalFormatting>
  <conditionalFormatting sqref="A400:C400">
    <cfRule type="expression" dxfId="70" priority="164" stopIfTrue="1">
      <formula>IF($D$90="x",1,"")</formula>
    </cfRule>
  </conditionalFormatting>
  <conditionalFormatting sqref="A401:C402">
    <cfRule type="expression" dxfId="69" priority="166" stopIfTrue="1">
      <formula>IF(#REF!="x",1,"")</formula>
    </cfRule>
  </conditionalFormatting>
  <conditionalFormatting sqref="C453:C457">
    <cfRule type="expression" dxfId="68" priority="167" stopIfTrue="1">
      <formula>IF(#REF!="x",1,"")</formula>
    </cfRule>
  </conditionalFormatting>
  <conditionalFormatting sqref="A405:C405">
    <cfRule type="expression" dxfId="67" priority="168" stopIfTrue="1">
      <formula>IF($D$100="x",1,"")</formula>
    </cfRule>
  </conditionalFormatting>
  <conditionalFormatting sqref="A406:C408">
    <cfRule type="expression" dxfId="66" priority="169" stopIfTrue="1">
      <formula>IF($D$101="x",1,"")</formula>
    </cfRule>
  </conditionalFormatting>
  <conditionalFormatting sqref="A409:C409">
    <cfRule type="expression" dxfId="65" priority="170" stopIfTrue="1">
      <formula>IF($D$103="x",1,"")</formula>
    </cfRule>
  </conditionalFormatting>
  <conditionalFormatting sqref="A410:C410">
    <cfRule type="expression" dxfId="64" priority="171" stopIfTrue="1">
      <formula>IF($D$104="x",1,"")</formula>
    </cfRule>
  </conditionalFormatting>
  <conditionalFormatting sqref="A404:B404">
    <cfRule type="expression" dxfId="63" priority="172" stopIfTrue="1">
      <formula>IF(#REF!="x",1,"")</formula>
    </cfRule>
  </conditionalFormatting>
  <conditionalFormatting sqref="A405:B405">
    <cfRule type="expression" dxfId="62" priority="173" stopIfTrue="1">
      <formula>IF(#REF!="x",1,"")</formula>
    </cfRule>
  </conditionalFormatting>
  <conditionalFormatting sqref="A406:C408">
    <cfRule type="expression" dxfId="61" priority="174" stopIfTrue="1">
      <formula>IF(#REF!="x",1,"")</formula>
    </cfRule>
  </conditionalFormatting>
  <conditionalFormatting sqref="A346:B346">
    <cfRule type="expression" dxfId="60" priority="175" stopIfTrue="1">
      <formula>IF(#REF!="x",1,"")</formula>
    </cfRule>
  </conditionalFormatting>
  <conditionalFormatting sqref="A365:B365 A366:A368">
    <cfRule type="expression" dxfId="59" priority="177" stopIfTrue="1">
      <formula>IF(#REF!="x",1,"")</formula>
    </cfRule>
  </conditionalFormatting>
  <conditionalFormatting sqref="A371:B372">
    <cfRule type="expression" dxfId="58" priority="178" stopIfTrue="1">
      <formula>IF(#REF!="x",1,"")</formula>
    </cfRule>
  </conditionalFormatting>
  <conditionalFormatting sqref="A409:B409">
    <cfRule type="expression" dxfId="57" priority="179" stopIfTrue="1">
      <formula>IF(#REF!="x",1,"")</formula>
    </cfRule>
  </conditionalFormatting>
  <conditionalFormatting sqref="A338">
    <cfRule type="expression" dxfId="56" priority="56" stopIfTrue="1">
      <formula>IF(#REF!="x",1,"")</formula>
    </cfRule>
  </conditionalFormatting>
  <conditionalFormatting sqref="B338">
    <cfRule type="expression" dxfId="55" priority="55" stopIfTrue="1">
      <formula>IF(#REF!="x",1,"")</formula>
    </cfRule>
  </conditionalFormatting>
  <conditionalFormatting sqref="A351:A352">
    <cfRule type="expression" dxfId="54" priority="52" stopIfTrue="1">
      <formula>IF($D$11="x",1,"")</formula>
    </cfRule>
  </conditionalFormatting>
  <conditionalFormatting sqref="A351:A352">
    <cfRule type="expression" dxfId="53" priority="53" stopIfTrue="1">
      <formula>IF($D$26="x",1,"")</formula>
    </cfRule>
  </conditionalFormatting>
  <conditionalFormatting sqref="A351:A352">
    <cfRule type="expression" dxfId="52" priority="54" stopIfTrue="1">
      <formula>IF($D$47="x",1,"")</formula>
    </cfRule>
  </conditionalFormatting>
  <conditionalFormatting sqref="B351:B352">
    <cfRule type="expression" dxfId="51" priority="49" stopIfTrue="1">
      <formula>IF($D$11="x",1,"")</formula>
    </cfRule>
  </conditionalFormatting>
  <conditionalFormatting sqref="B351:B352">
    <cfRule type="expression" dxfId="50" priority="50" stopIfTrue="1">
      <formula>IF($D$26="x",1,"")</formula>
    </cfRule>
  </conditionalFormatting>
  <conditionalFormatting sqref="B351:B352">
    <cfRule type="expression" dxfId="49" priority="51" stopIfTrue="1">
      <formula>IF($D$47="x",1,"")</formula>
    </cfRule>
  </conditionalFormatting>
  <conditionalFormatting sqref="B366:B368">
    <cfRule type="expression" dxfId="48" priority="48" stopIfTrue="1">
      <formula>IF($D$42="x",1,"")</formula>
    </cfRule>
  </conditionalFormatting>
  <conditionalFormatting sqref="C366:C368">
    <cfRule type="expression" dxfId="47" priority="47" stopIfTrue="1">
      <formula>IF($D$42="x",1,"")</formula>
    </cfRule>
  </conditionalFormatting>
  <conditionalFormatting sqref="C435">
    <cfRule type="expression" dxfId="46" priority="44" stopIfTrue="1">
      <formula>IF(#REF!="x",1,"")</formula>
    </cfRule>
  </conditionalFormatting>
  <conditionalFormatting sqref="B435">
    <cfRule type="expression" dxfId="45" priority="45" stopIfTrue="1">
      <formula>IF(#REF!="x",1,"")</formula>
    </cfRule>
  </conditionalFormatting>
  <conditionalFormatting sqref="B435:C435">
    <cfRule type="expression" dxfId="44" priority="46" stopIfTrue="1">
      <formula>IF($D$60="x",1,"")</formula>
    </cfRule>
  </conditionalFormatting>
  <conditionalFormatting sqref="A380">
    <cfRule type="expression" dxfId="43" priority="43" stopIfTrue="1">
      <formula>IF($D$67="x",1,"")</formula>
    </cfRule>
  </conditionalFormatting>
  <conditionalFormatting sqref="B380">
    <cfRule type="expression" dxfId="42" priority="42" stopIfTrue="1">
      <formula>IF($D$67="x",1,"")</formula>
    </cfRule>
  </conditionalFormatting>
  <conditionalFormatting sqref="A375:B375">
    <cfRule type="expression" dxfId="41" priority="41" stopIfTrue="1">
      <formula>IF($D$66="x",1,"")</formula>
    </cfRule>
  </conditionalFormatting>
  <conditionalFormatting sqref="A411">
    <cfRule type="expression" dxfId="40" priority="39" stopIfTrue="1">
      <formula>IF($D$106="x",1,"")</formula>
    </cfRule>
  </conditionalFormatting>
  <conditionalFormatting sqref="B411">
    <cfRule type="expression" dxfId="39" priority="38" stopIfTrue="1">
      <formula>IF($D$106="x",1,"")</formula>
    </cfRule>
  </conditionalFormatting>
  <conditionalFormatting sqref="C411">
    <cfRule type="expression" dxfId="38" priority="36" stopIfTrue="1">
      <formula>IF(#REF!="x",1,"")</formula>
    </cfRule>
  </conditionalFormatting>
  <conditionalFormatting sqref="C411">
    <cfRule type="expression" dxfId="37" priority="37" stopIfTrue="1">
      <formula>IF($D$106="x",1,"")</formula>
    </cfRule>
  </conditionalFormatting>
  <conditionalFormatting sqref="C412">
    <cfRule type="expression" dxfId="36" priority="34" stopIfTrue="1">
      <formula>IF($D$123="x",1,"")</formula>
    </cfRule>
  </conditionalFormatting>
  <conditionalFormatting sqref="A412:C412">
    <cfRule type="expression" dxfId="35" priority="35" stopIfTrue="1">
      <formula>IF(#REF!="x",1,"")</formula>
    </cfRule>
  </conditionalFormatting>
  <conditionalFormatting sqref="C453:C457">
    <cfRule type="expression" dxfId="34" priority="31" stopIfTrue="1">
      <formula>IF(#REF!="x",1,"")</formula>
    </cfRule>
  </conditionalFormatting>
  <conditionalFormatting sqref="A453:A457">
    <cfRule type="expression" dxfId="33" priority="32" stopIfTrue="1">
      <formula>IF(#REF!="x",1,"")</formula>
    </cfRule>
  </conditionalFormatting>
  <conditionalFormatting sqref="A453:A457">
    <cfRule type="expression" dxfId="32" priority="33" stopIfTrue="1">
      <formula>IF(#REF!="x",1,"")</formula>
    </cfRule>
  </conditionalFormatting>
  <conditionalFormatting sqref="B453:B457">
    <cfRule type="expression" dxfId="31" priority="30" stopIfTrue="1">
      <formula>IF($D$59="x",1,"")</formula>
    </cfRule>
  </conditionalFormatting>
  <conditionalFormatting sqref="C451">
    <cfRule type="expression" dxfId="30" priority="28" stopIfTrue="1">
      <formula>IF(#REF!="x",1,"")</formula>
    </cfRule>
  </conditionalFormatting>
  <conditionalFormatting sqref="A451:C451">
    <cfRule type="expression" dxfId="29" priority="29" stopIfTrue="1">
      <formula>IF($D$94="x",1,"")</formula>
    </cfRule>
  </conditionalFormatting>
  <conditionalFormatting sqref="C452">
    <cfRule type="expression" dxfId="28" priority="26" stopIfTrue="1">
      <formula>IF($D$94="x",1,"")</formula>
    </cfRule>
  </conditionalFormatting>
  <conditionalFormatting sqref="A452:C452">
    <cfRule type="expression" dxfId="27" priority="27" stopIfTrue="1">
      <formula>IF($D$97="x",1,"")</formula>
    </cfRule>
  </conditionalFormatting>
  <conditionalFormatting sqref="A331:C331">
    <cfRule type="expression" dxfId="26" priority="180" stopIfTrue="1">
      <formula>IF(#REF!="x",1,"")</formula>
    </cfRule>
  </conditionalFormatting>
  <conditionalFormatting sqref="A353:C353">
    <cfRule type="expression" dxfId="25" priority="181" stopIfTrue="1">
      <formula>IF(#REF!="x",1,"")</formula>
    </cfRule>
  </conditionalFormatting>
  <conditionalFormatting sqref="A365:C365 A366:A368">
    <cfRule type="expression" dxfId="24" priority="182" stopIfTrue="1">
      <formula>IF(#REF!="x",1,"")</formula>
    </cfRule>
  </conditionalFormatting>
  <conditionalFormatting sqref="A369:C369">
    <cfRule type="expression" dxfId="23" priority="183" stopIfTrue="1">
      <formula>IF(#REF!="x",1,"")</formula>
    </cfRule>
  </conditionalFormatting>
  <conditionalFormatting sqref="A391:C391">
    <cfRule type="expression" dxfId="22" priority="185" stopIfTrue="1">
      <formula>IF($D$79="x",1,"")</formula>
    </cfRule>
  </conditionalFormatting>
  <conditionalFormatting sqref="A397:C398">
    <cfRule type="expression" dxfId="21" priority="188" stopIfTrue="1">
      <formula>IF(#REF!="x",1,"")</formula>
    </cfRule>
  </conditionalFormatting>
  <conditionalFormatting sqref="A399:C399">
    <cfRule type="expression" dxfId="20" priority="189" stopIfTrue="1">
      <formula>IF(#REF!="x",1,"")</formula>
    </cfRule>
  </conditionalFormatting>
  <conditionalFormatting sqref="A404:C404">
    <cfRule type="expression" dxfId="19" priority="191" stopIfTrue="1">
      <formula>IF(#REF!="x",1,"")</formula>
    </cfRule>
  </conditionalFormatting>
  <conditionalFormatting sqref="B430">
    <cfRule type="expression" dxfId="18" priority="193" stopIfTrue="1">
      <formula>IF(#REF!="x",1,"")</formula>
    </cfRule>
  </conditionalFormatting>
  <conditionalFormatting sqref="A444:B444">
    <cfRule type="expression" dxfId="17" priority="194" stopIfTrue="1">
      <formula>IF($D$132="x",1,"")</formula>
    </cfRule>
  </conditionalFormatting>
  <conditionalFormatting sqref="B463">
    <cfRule type="expression" dxfId="16" priority="11" stopIfTrue="1">
      <formula>IF($D$156="x",1,"")</formula>
    </cfRule>
  </conditionalFormatting>
  <conditionalFormatting sqref="C460:C461 A466:B466">
    <cfRule type="expression" dxfId="15" priority="12" stopIfTrue="1">
      <formula>IF($D$157="x",1,"")</formula>
    </cfRule>
  </conditionalFormatting>
  <conditionalFormatting sqref="C462 C458:C459">
    <cfRule type="expression" dxfId="14" priority="13" stopIfTrue="1">
      <formula>IF($D$158="x",1,"")</formula>
    </cfRule>
  </conditionalFormatting>
  <conditionalFormatting sqref="C463 C460:C461">
    <cfRule type="expression" dxfId="13" priority="14" stopIfTrue="1">
      <formula>IF($D$159="x",1,"")</formula>
    </cfRule>
  </conditionalFormatting>
  <conditionalFormatting sqref="C462:C464">
    <cfRule type="expression" dxfId="12" priority="15" stopIfTrue="1">
      <formula>IF($D$160="x",1,"")</formula>
    </cfRule>
  </conditionalFormatting>
  <conditionalFormatting sqref="C465">
    <cfRule type="expression" dxfId="11" priority="16" stopIfTrue="1">
      <formula>IF($D$161="x",1,"")</formula>
    </cfRule>
  </conditionalFormatting>
  <conditionalFormatting sqref="B460">
    <cfRule type="expression" dxfId="10" priority="17" stopIfTrue="1">
      <formula>IF($D$154="x",1,"")</formula>
    </cfRule>
  </conditionalFormatting>
  <conditionalFormatting sqref="C464">
    <cfRule type="expression" dxfId="9" priority="18" stopIfTrue="1">
      <formula>IF($D$162="x",1,"")</formula>
    </cfRule>
  </conditionalFormatting>
  <conditionalFormatting sqref="C465">
    <cfRule type="expression" dxfId="8" priority="19" stopIfTrue="1">
      <formula>IF($D$163="x",1,"")</formula>
    </cfRule>
  </conditionalFormatting>
  <conditionalFormatting sqref="A462:B462">
    <cfRule type="expression" dxfId="7" priority="7" stopIfTrue="1">
      <formula>IF($D$156="x",1,"")</formula>
    </cfRule>
  </conditionalFormatting>
  <conditionalFormatting sqref="A465:B465">
    <cfRule type="expression" dxfId="6" priority="8" stopIfTrue="1">
      <formula>IF($D$157="x",1,"")</formula>
    </cfRule>
  </conditionalFormatting>
  <conditionalFormatting sqref="A458:B459">
    <cfRule type="expression" dxfId="5" priority="9" stopIfTrue="1">
      <formula>IF($D$154="x",1,"")</formula>
    </cfRule>
  </conditionalFormatting>
  <conditionalFormatting sqref="A461:B461">
    <cfRule type="expression" dxfId="4" priority="10" stopIfTrue="1">
      <formula>IF($D$155="x",1,"")</formula>
    </cfRule>
  </conditionalFormatting>
  <conditionalFormatting sqref="A460">
    <cfRule type="expression" dxfId="3" priority="6" stopIfTrue="1">
      <formula>IF($D$157="x",1,"")</formula>
    </cfRule>
  </conditionalFormatting>
  <conditionalFormatting sqref="C466">
    <cfRule type="expression" dxfId="2" priority="1" stopIfTrue="1">
      <formula>IF($D$161="x",1,"")</formula>
    </cfRule>
  </conditionalFormatting>
  <conditionalFormatting sqref="C466">
    <cfRule type="expression" dxfId="1" priority="2" stopIfTrue="1">
      <formula>IF($D$163="x",1,"")</formula>
    </cfRule>
  </conditionalFormatting>
  <conditionalFormatting sqref="C458:C459 A464:B464 A463">
    <cfRule type="expression" dxfId="0" priority="20" stopIfTrue="1">
      <formula>IF(#REF!="x",1,"")</formula>
    </cfRule>
  </conditionalFormatting>
  <hyperlinks>
    <hyperlink ref="G1:H1" location="Orçamento!A1" display="Orçament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Orçamento</vt:lpstr>
      <vt:lpstr>Cadastros</vt:lpstr>
      <vt:lpstr>Materiais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Leal Zimmer</dc:creator>
  <cp:lastModifiedBy>Rafael Leal Zimmer</cp:lastModifiedBy>
  <cp:lastPrinted>2017-07-03T15:22:48Z</cp:lastPrinted>
  <dcterms:created xsi:type="dcterms:W3CDTF">2017-04-13T19:30:23Z</dcterms:created>
  <dcterms:modified xsi:type="dcterms:W3CDTF">2017-07-11T18:36:07Z</dcterms:modified>
</cp:coreProperties>
</file>